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0" windowWidth="9720" windowHeight="1635" tabRatio="729" activeTab="0"/>
  </bookViews>
  <sheets>
    <sheet name="reg2" sheetId="1" r:id="rId1"/>
    <sheet name="province2" sheetId="2" r:id="rId2"/>
  </sheets>
  <externalReferences>
    <externalReference r:id="rId5"/>
    <externalReference r:id="rId6"/>
    <externalReference r:id="rId7"/>
  </externalReferences>
  <definedNames>
    <definedName name="_xlfn.UNICHAR" hidden="1">#NAME?</definedName>
    <definedName name="_xlnm.Print_Area" localSheetId="0">'reg2'!$A$1:$P$210</definedName>
    <definedName name="Z_221BC8F4_AF37_42E0_835D_E37D4401D59F_.wvu.Cols" localSheetId="0" hidden="1">'reg2'!$D:$D</definedName>
    <definedName name="Z_221BC8F4_AF37_42E0_835D_E37D4401D59F_.wvu.PrintArea" localSheetId="0" hidden="1">'reg2'!$A$1:$P$210</definedName>
    <definedName name="Z_75E9C3A8_F0CB_4E42_85EB_A4B0A651A4DF_.wvu.Cols" localSheetId="1" hidden="1">'province2'!$R:$W</definedName>
    <definedName name="Z_75E9C3A8_F0CB_4E42_85EB_A4B0A651A4DF_.wvu.PrintArea" localSheetId="1" hidden="1">'province2'!$B$1:$Z$261</definedName>
    <definedName name="Z_75E9C3A8_F0CB_4E42_85EB_A4B0A651A4DF_.wvu.PrintArea" localSheetId="0" hidden="1">'reg2'!$A$113:$P$146</definedName>
    <definedName name="Z_BFC74200_6762_41D6_88C6_5F9396E7E890_.wvu.Cols" localSheetId="1" hidden="1">'province2'!$D:$H</definedName>
    <definedName name="Z_BFC74200_6762_41D6_88C6_5F9396E7E890_.wvu.Cols" localSheetId="0" hidden="1">'reg2'!$D:$L,'reg2'!#REF!</definedName>
    <definedName name="Z_BFC74200_6762_41D6_88C6_5F9396E7E890_.wvu.PrintArea" localSheetId="0" hidden="1">'reg2'!$B$45:$AE$81</definedName>
    <definedName name="Z_E6ACE1CC_7C17_4491_80E9_883643ED283C_.wvu.Cols" localSheetId="1" hidden="1">'province2'!$D:$H</definedName>
    <definedName name="Z_E6ACE1CC_7C17_4491_80E9_883643ED283C_.wvu.Cols" localSheetId="0" hidden="1">'reg2'!$D:$D,'reg2'!$Q:$S</definedName>
    <definedName name="Z_E6ACE1CC_7C17_4491_80E9_883643ED283C_.wvu.PrintArea" localSheetId="0" hidden="1">'reg2'!$A$113:$P$146</definedName>
    <definedName name="Z_EE629BED_7902_452F_BA94_715E63E95CE1_.wvu.Cols" localSheetId="0" hidden="1">'reg2'!$D:$D,'reg2'!#REF!</definedName>
    <definedName name="Z_EE629BED_7902_452F_BA94_715E63E95CE1_.wvu.PrintArea" localSheetId="0" hidden="1">'reg2'!$A$1:$AC$210</definedName>
  </definedNames>
  <calcPr fullCalcOnLoad="1"/>
</workbook>
</file>

<file path=xl/comments1.xml><?xml version="1.0" encoding="utf-8"?>
<comments xmlns="http://schemas.openxmlformats.org/spreadsheetml/2006/main">
  <authors>
    <author>Jovani B. Lagon</author>
  </authors>
  <commentList>
    <comment ref="N73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CALAYAN ISLAND IS NOT INCLUDED DUE TO UNAVAILABILITY OF GEO ID - TICKET ALREADY REQUESTED FOR THE CREATION OF GEO ID WITH TICKET NUMBER 3101724
</t>
        </r>
      </text>
    </comment>
  </commentList>
</comments>
</file>

<file path=xl/sharedStrings.xml><?xml version="1.0" encoding="utf-8"?>
<sst xmlns="http://schemas.openxmlformats.org/spreadsheetml/2006/main" count="934" uniqueCount="207">
  <si>
    <t>Cordon</t>
  </si>
  <si>
    <t>Roxas</t>
  </si>
  <si>
    <t>Alicia</t>
  </si>
  <si>
    <t>Santa Praxedes</t>
  </si>
  <si>
    <t>Santa Teresita</t>
  </si>
  <si>
    <t>Basco</t>
  </si>
  <si>
    <t>Itbayat</t>
  </si>
  <si>
    <t>Ivana</t>
  </si>
  <si>
    <t>Alcala</t>
  </si>
  <si>
    <t>Enrile</t>
  </si>
  <si>
    <t>Iguig</t>
  </si>
  <si>
    <t>Piat</t>
  </si>
  <si>
    <t>Solana</t>
  </si>
  <si>
    <t>Allacapan</t>
  </si>
  <si>
    <t>Aparri</t>
  </si>
  <si>
    <t>Buguey</t>
  </si>
  <si>
    <t>Camalaniugan</t>
  </si>
  <si>
    <t>Claveria</t>
  </si>
  <si>
    <t>Gattaran</t>
  </si>
  <si>
    <t>Gonzaga</t>
  </si>
  <si>
    <t>Pamplona</t>
  </si>
  <si>
    <t>Cabatuan</t>
  </si>
  <si>
    <t>Echague</t>
  </si>
  <si>
    <t>Ramon</t>
  </si>
  <si>
    <t>Benito Soliven</t>
  </si>
  <si>
    <t>Cabagan</t>
  </si>
  <si>
    <t>Ilagan City</t>
  </si>
  <si>
    <t>Tumauini</t>
  </si>
  <si>
    <t>Aritao</t>
  </si>
  <si>
    <t>Bambang</t>
  </si>
  <si>
    <t>Diadi</t>
  </si>
  <si>
    <t>Kasibu</t>
  </si>
  <si>
    <t>Kayapa</t>
  </si>
  <si>
    <t>Solano</t>
  </si>
  <si>
    <t>CAGAYAN I ELECTRIC COOPERATIVE, INC. (CAGELCO I)</t>
  </si>
  <si>
    <t>Villaverde</t>
  </si>
  <si>
    <t>Aglipay</t>
  </si>
  <si>
    <t>Diffun</t>
  </si>
  <si>
    <t>Maddela</t>
  </si>
  <si>
    <t>Nagtipunan</t>
  </si>
  <si>
    <t>Saguday</t>
  </si>
  <si>
    <t>Peñablanca</t>
  </si>
  <si>
    <t>San Isidro</t>
  </si>
  <si>
    <t>Tuao</t>
  </si>
  <si>
    <t>San Manuel</t>
  </si>
  <si>
    <t>Unenergized</t>
  </si>
  <si>
    <t>Santa Maria</t>
  </si>
  <si>
    <t>Santo Tomas</t>
  </si>
  <si>
    <t>San Agustin</t>
  </si>
  <si>
    <t>Batanes</t>
  </si>
  <si>
    <t>Nueva Vizcaya</t>
  </si>
  <si>
    <t>Baggao</t>
  </si>
  <si>
    <t>Santa Ana</t>
  </si>
  <si>
    <t>Naguilian</t>
  </si>
  <si>
    <t>San Mariano</t>
  </si>
  <si>
    <t>Mallig</t>
  </si>
  <si>
    <t>Quirino</t>
  </si>
  <si>
    <t>Aurora</t>
  </si>
  <si>
    <t>Burgos</t>
  </si>
  <si>
    <t>Rizal</t>
  </si>
  <si>
    <t>San Pablo</t>
  </si>
  <si>
    <t>San Guillermo</t>
  </si>
  <si>
    <t>BATANES ELECTRIC COOPERATIVE, INC. (BATANELCO)</t>
  </si>
  <si>
    <t>QUIRINO ELECTRIC COOPERATIVE, INC. (QUIRELCO)</t>
  </si>
  <si>
    <t>NUEVA VIZCAYA ELECTRIC COOPERATIVE, INC. (NUVELCO)</t>
  </si>
  <si>
    <t>ISABELA I ELECTRIC COOPERATIVE, INC. (ISELCO I)</t>
  </si>
  <si>
    <t>ISABELA II ELECTRIC COOPERATIVE, INC. (ISELCO II)</t>
  </si>
  <si>
    <t>CAGAYAN II ELECTRIC COOPERATIVE, INC. (CAGELCO II)</t>
  </si>
  <si>
    <t>Quezon</t>
  </si>
  <si>
    <t>Luna</t>
  </si>
  <si>
    <t>Ballesteros</t>
  </si>
  <si>
    <t xml:space="preserve"> </t>
  </si>
  <si>
    <t>Reina Mercedes</t>
  </si>
  <si>
    <t>San Mateo</t>
  </si>
  <si>
    <t>Bagabag</t>
  </si>
  <si>
    <t>Province</t>
  </si>
  <si>
    <t>Alfonso Castañeda</t>
  </si>
  <si>
    <t>Cagayan</t>
  </si>
  <si>
    <t>Amulung</t>
  </si>
  <si>
    <t>Abulug</t>
  </si>
  <si>
    <t>Lasam</t>
  </si>
  <si>
    <t>Sanchez-Mira</t>
  </si>
  <si>
    <t>Santa Marcela</t>
  </si>
  <si>
    <t>Flora</t>
  </si>
  <si>
    <t>Pudtol</t>
  </si>
  <si>
    <t>Isabela</t>
  </si>
  <si>
    <t>Jones</t>
  </si>
  <si>
    <t>MUNICIPALITIES/CITY</t>
  </si>
  <si>
    <t>S I T I O S</t>
  </si>
  <si>
    <t>Coverage</t>
  </si>
  <si>
    <t>Energized/Completed</t>
  </si>
  <si>
    <t>%</t>
  </si>
  <si>
    <t>Total</t>
  </si>
  <si>
    <t>Mahatao</t>
  </si>
  <si>
    <t>Sabtang</t>
  </si>
  <si>
    <t>Uyugan</t>
  </si>
  <si>
    <t>Lone District</t>
  </si>
  <si>
    <t>Basco, Batanes</t>
  </si>
  <si>
    <t>Maddarulug, Solana, Cagayan</t>
  </si>
  <si>
    <t>First District</t>
  </si>
  <si>
    <t>Second District</t>
  </si>
  <si>
    <t>Third District</t>
  </si>
  <si>
    <t>Tuguegarao City</t>
  </si>
  <si>
    <t>Lone District, Apayao</t>
  </si>
  <si>
    <t>Calanasan (Bayag)</t>
  </si>
  <si>
    <t>Lal-lo</t>
  </si>
  <si>
    <t>Calayan*</t>
  </si>
  <si>
    <t>Santo Niño (Faire)</t>
  </si>
  <si>
    <t>Maharlika Highway, Macanaya District, Aparri, Cagayan</t>
  </si>
  <si>
    <t>Angadanan</t>
  </si>
  <si>
    <t xml:space="preserve">City of Cauayan </t>
  </si>
  <si>
    <t>Fourth District</t>
  </si>
  <si>
    <t>San Agustin (23)</t>
  </si>
  <si>
    <t xml:space="preserve">City of Santiago </t>
  </si>
  <si>
    <t>Victoria, Alicia, Isabela</t>
  </si>
  <si>
    <t>Delfin Albano (Magsaysay)</t>
  </si>
  <si>
    <t>Palanan</t>
  </si>
  <si>
    <t>Divilacan</t>
  </si>
  <si>
    <t>Maconacon</t>
  </si>
  <si>
    <t>Gamu</t>
  </si>
  <si>
    <t>Quezon (15)</t>
  </si>
  <si>
    <t>Gabut, Dupax del Sur, Nueva Vizcaya 3707</t>
  </si>
  <si>
    <t>Ambaguio</t>
  </si>
  <si>
    <t>Bayombong</t>
  </si>
  <si>
    <t>Dupax del Norte</t>
  </si>
  <si>
    <t>Dupax del Sur</t>
  </si>
  <si>
    <t>Santa Fe</t>
  </si>
  <si>
    <t>Aurora East, Diffun, Quirino</t>
  </si>
  <si>
    <t>Lone District, Quirino</t>
  </si>
  <si>
    <t>Cabarroguis</t>
  </si>
  <si>
    <t>Fourth District, Isabela</t>
  </si>
  <si>
    <t>San Agustin, Isabela</t>
  </si>
  <si>
    <t xml:space="preserve">STATUS OF ENERGIZATION </t>
  </si>
  <si>
    <t>REGION II</t>
  </si>
  <si>
    <t>B A R A N G A Y S</t>
  </si>
  <si>
    <t>C O N N E C T I O N S</t>
  </si>
  <si>
    <t>#Brgys</t>
  </si>
  <si>
    <t># Municipalities/Cities</t>
  </si>
  <si>
    <t>Potential</t>
  </si>
  <si>
    <t>Served</t>
  </si>
  <si>
    <t>Regional</t>
  </si>
  <si>
    <t>Todate</t>
  </si>
  <si>
    <t xml:space="preserve">Lone District, Batanes  </t>
  </si>
  <si>
    <t>Municipalities</t>
  </si>
  <si>
    <t xml:space="preserve">Served </t>
  </si>
  <si>
    <t>By</t>
  </si>
  <si>
    <t>BATANELCO</t>
  </si>
  <si>
    <t xml:space="preserve">First District, Cagayan  </t>
  </si>
  <si>
    <t>CAGELCO I</t>
  </si>
  <si>
    <t>CAGELCO II</t>
  </si>
  <si>
    <t xml:space="preserve">Second District, Cagayan   </t>
  </si>
  <si>
    <t xml:space="preserve">Calayan </t>
  </si>
  <si>
    <t>CAGELCO I/KAELCO</t>
  </si>
  <si>
    <t>CAGELCO I/CAGELCO II</t>
  </si>
  <si>
    <t xml:space="preserve">Third District, Cagayan    </t>
  </si>
  <si>
    <t>Municipalities/City</t>
  </si>
  <si>
    <t>Tuguegarao City (Capital)</t>
  </si>
  <si>
    <t xml:space="preserve">First District, Isabela    </t>
  </si>
  <si>
    <t>ISELCO II</t>
  </si>
  <si>
    <t>Delfin Albano(Magsaysay)</t>
  </si>
  <si>
    <t xml:space="preserve">Second District, Isabela   </t>
  </si>
  <si>
    <t>ISELCO II/KAELCO</t>
  </si>
  <si>
    <t xml:space="preserve">Third District, Isabela    </t>
  </si>
  <si>
    <t>ISELCO I</t>
  </si>
  <si>
    <t>City of Cauayan</t>
  </si>
  <si>
    <t xml:space="preserve">Fourth District, Isabela    </t>
  </si>
  <si>
    <t>Dinapigue</t>
  </si>
  <si>
    <t>AURELCO</t>
  </si>
  <si>
    <t>ISELCO/QUIRELCO</t>
  </si>
  <si>
    <t>City of Santiago</t>
  </si>
  <si>
    <t xml:space="preserve">Lone District, Nueva Vizcaya   </t>
  </si>
  <si>
    <t>NUVELCO</t>
  </si>
  <si>
    <t>Bayombong (Capital)</t>
  </si>
  <si>
    <t xml:space="preserve">Lone District, Quirino    </t>
  </si>
  <si>
    <t>QUIRELCO</t>
  </si>
  <si>
    <t>Cabarroguis (Capital)</t>
  </si>
  <si>
    <t>STATUS OF ENERGIZATION</t>
  </si>
  <si>
    <t>Legislative District</t>
  </si>
  <si>
    <t>Santo Niño (Faire) (31)</t>
  </si>
  <si>
    <t>Tuao (32)</t>
  </si>
  <si>
    <t>MUNICIPALITIES/CITIES</t>
  </si>
  <si>
    <t>REGION II - CAGAYAN VALLEY REGION</t>
  </si>
  <si>
    <t>ELECTRIC DISTRIBUTION UTILITIES</t>
  </si>
  <si>
    <t>BARANGAYS</t>
  </si>
  <si>
    <t>SITIOS</t>
  </si>
  <si>
    <t>CONNECTIONS</t>
  </si>
  <si>
    <t>Alibagu, Ilagan City, Isabela</t>
  </si>
  <si>
    <t>1. Batanes</t>
  </si>
  <si>
    <t>2. Cagayan I</t>
  </si>
  <si>
    <t>3. Cagayan II</t>
  </si>
  <si>
    <t>4. Isabela I</t>
  </si>
  <si>
    <t>5. Isabela II</t>
  </si>
  <si>
    <t>6. Nueva Vizcaya</t>
  </si>
  <si>
    <t>9. Quirino</t>
  </si>
  <si>
    <t>102040108000000</t>
  </si>
  <si>
    <t xml:space="preserve">                  C O N N E C T I O N S</t>
  </si>
  <si>
    <t>2015 Census</t>
  </si>
  <si>
    <t>GEO-CODE</t>
  </si>
  <si>
    <t>Fifth District</t>
  </si>
  <si>
    <t>Sixth District</t>
  </si>
  <si>
    <t xml:space="preserve">Fifth District, Isabela    </t>
  </si>
  <si>
    <t xml:space="preserve">Sixth District, Isabela    </t>
  </si>
  <si>
    <t>Date of Energization</t>
  </si>
  <si>
    <t>Coverage / Energized</t>
  </si>
  <si>
    <t>As of Dec 2018</t>
  </si>
  <si>
    <t>As of Sep 2019*</t>
  </si>
  <si>
    <t>Potential 2015 Census</t>
  </si>
</sst>
</file>

<file path=xl/styles.xml><?xml version="1.0" encoding="utf-8"?>
<styleSheet xmlns="http://schemas.openxmlformats.org/spreadsheetml/2006/main">
  <numFmts count="3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₱&quot;#,##0_);\(&quot;₱&quot;#,##0\)"/>
    <numFmt numFmtId="171" formatCode="&quot;₱&quot;#,##0_);[Red]\(&quot;₱&quot;#,##0\)"/>
    <numFmt numFmtId="172" formatCode="&quot;₱&quot;#,##0.00_);\(&quot;₱&quot;#,##0.00\)"/>
    <numFmt numFmtId="173" formatCode="&quot;₱&quot;#,##0.00_);[Red]\(&quot;₱&quot;#,##0.00\)"/>
    <numFmt numFmtId="174" formatCode="_(&quot;₱&quot;* #,##0_);_(&quot;₱&quot;* \(#,##0\);_(&quot;₱&quot;* &quot;-&quot;_);_(@_)"/>
    <numFmt numFmtId="175" formatCode="_(&quot;₱&quot;* #,##0.00_);_(&quot;₱&quot;* \(#,##0.00\);_(&quot;₱&quot;* &quot;-&quot;??_);_(@_)"/>
    <numFmt numFmtId="176" formatCode="0_)"/>
    <numFmt numFmtId="177" formatCode="dd\-mmm\-yy"/>
    <numFmt numFmtId="178" formatCode="0.0"/>
    <numFmt numFmtId="179" formatCode="mmm\-yyyy"/>
    <numFmt numFmtId="180" formatCode="[$-409]d\-mmm\-yy;@"/>
    <numFmt numFmtId="181" formatCode="[$-409]mmm\-yy;@"/>
    <numFmt numFmtId="182" formatCode="[$-409]dd\-mmm\-yy;@"/>
    <numFmt numFmtId="183" formatCode="_(* #,##0_);_(* \(#,##0\);_(* &quot;-&quot;??_);_(@_)"/>
    <numFmt numFmtId="184" formatCode="0_);[Red]\(0\)"/>
    <numFmt numFmtId="185" formatCode="[$-409]dddd\,\ mmmm\ dd\,\ yyyy"/>
    <numFmt numFmtId="186" formatCode="[$-409]mmmm\ d\,\ yyyy;@"/>
    <numFmt numFmtId="187" formatCode="_(* #,##0.0_);_(* \(#,##0.0\);_(* &quot;-&quot;??_);_(@_)"/>
    <numFmt numFmtId="188" formatCode="_(* #,##0.000_);_(* \(#,##0.000\);_(* &quot;-&quot;??_);_(@_)"/>
    <numFmt numFmtId="189" formatCode="[$-3409]dddd\,\ mmmm\ dd\,\ yyyy"/>
    <numFmt numFmtId="190" formatCode="[$-3409]dd\-mmm\-yy;@"/>
    <numFmt numFmtId="191" formatCode="#,##0.0"/>
    <numFmt numFmtId="192" formatCode="[$-409]h:mm:ss\ AM/PM"/>
    <numFmt numFmtId="193" formatCode="_(* #,##0.00000_);_(* \(#,##0.000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b/>
      <sz val="12"/>
      <name val="Bookman Old Style"/>
      <family val="1"/>
    </font>
    <font>
      <sz val="8"/>
      <name val="Arial"/>
      <family val="2"/>
    </font>
    <font>
      <b/>
      <sz val="11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59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59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/>
    </xf>
    <xf numFmtId="3" fontId="2" fillId="0" borderId="25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59" applyFont="1" applyBorder="1" applyAlignment="1">
      <alignment horizontal="center" vertical="center"/>
      <protection/>
    </xf>
    <xf numFmtId="0" fontId="2" fillId="0" borderId="27" xfId="59" applyFont="1" applyBorder="1" applyAlignment="1">
      <alignment horizontal="center" vertical="center"/>
      <protection/>
    </xf>
    <xf numFmtId="0" fontId="2" fillId="0" borderId="28" xfId="59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7" xfId="0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2" fillId="0" borderId="34" xfId="0" applyFont="1" applyBorder="1" applyAlignment="1">
      <alignment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36" xfId="42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7" xfId="59" applyFont="1" applyBorder="1" applyAlignment="1">
      <alignment horizontal="center" vertical="center"/>
      <protection/>
    </xf>
    <xf numFmtId="0" fontId="10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 quotePrefix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1" fontId="7" fillId="0" borderId="20" xfId="66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183" fontId="7" fillId="0" borderId="20" xfId="42" applyNumberFormat="1" applyFont="1" applyBorder="1" applyAlignment="1">
      <alignment vertical="center"/>
    </xf>
    <xf numFmtId="37" fontId="7" fillId="0" borderId="20" xfId="66" applyNumberFormat="1" applyFont="1" applyBorder="1" applyAlignment="1">
      <alignment vertical="center"/>
    </xf>
    <xf numFmtId="0" fontId="7" fillId="0" borderId="42" xfId="0" applyFont="1" applyBorder="1" applyAlignment="1" quotePrefix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1" fontId="7" fillId="0" borderId="35" xfId="66" applyNumberFormat="1" applyFont="1" applyBorder="1" applyAlignment="1">
      <alignment vertical="center"/>
    </xf>
    <xf numFmtId="1" fontId="7" fillId="0" borderId="35" xfId="0" applyNumberFormat="1" applyFont="1" applyBorder="1" applyAlignment="1">
      <alignment vertical="center"/>
    </xf>
    <xf numFmtId="37" fontId="7" fillId="0" borderId="35" xfId="66" applyNumberFormat="1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1" fontId="9" fillId="0" borderId="36" xfId="66" applyNumberFormat="1" applyFont="1" applyBorder="1" applyAlignment="1">
      <alignment vertical="center"/>
    </xf>
    <xf numFmtId="1" fontId="9" fillId="0" borderId="36" xfId="0" applyNumberFormat="1" applyFont="1" applyBorder="1" applyAlignment="1">
      <alignment vertical="center"/>
    </xf>
    <xf numFmtId="183" fontId="9" fillId="0" borderId="36" xfId="42" applyNumberFormat="1" applyFont="1" applyBorder="1" applyAlignment="1">
      <alignment vertical="center"/>
    </xf>
    <xf numFmtId="0" fontId="10" fillId="0" borderId="41" xfId="0" applyFont="1" applyBorder="1" applyAlignment="1">
      <alignment horizontal="left" vertical="center"/>
    </xf>
    <xf numFmtId="3" fontId="7" fillId="0" borderId="20" xfId="66" applyNumberFormat="1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" fontId="7" fillId="0" borderId="35" xfId="66" applyNumberFormat="1" applyFont="1" applyBorder="1" applyAlignment="1">
      <alignment vertical="center"/>
    </xf>
    <xf numFmtId="37" fontId="7" fillId="0" borderId="40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" fontId="9" fillId="0" borderId="35" xfId="66" applyNumberFormat="1" applyFont="1" applyBorder="1" applyAlignment="1">
      <alignment vertical="center"/>
    </xf>
    <xf numFmtId="1" fontId="9" fillId="0" borderId="35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7" fillId="0" borderId="13" xfId="0" applyFont="1" applyBorder="1" applyAlignment="1">
      <alignment vertical="center"/>
    </xf>
    <xf numFmtId="38" fontId="7" fillId="0" borderId="20" xfId="42" applyNumberFormat="1" applyFont="1" applyBorder="1" applyAlignment="1">
      <alignment vertical="center"/>
    </xf>
    <xf numFmtId="38" fontId="7" fillId="0" borderId="35" xfId="42" applyNumberFormat="1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38" fontId="10" fillId="0" borderId="35" xfId="0" applyNumberFormat="1" applyFont="1" applyBorder="1" applyAlignment="1">
      <alignment vertical="center"/>
    </xf>
    <xf numFmtId="183" fontId="10" fillId="0" borderId="36" xfId="42" applyNumberFormat="1" applyFont="1" applyBorder="1" applyAlignment="1">
      <alignment vertical="center"/>
    </xf>
    <xf numFmtId="38" fontId="10" fillId="0" borderId="36" xfId="42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13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8" fontId="10" fillId="0" borderId="36" xfId="0" applyNumberFormat="1" applyFont="1" applyBorder="1" applyAlignment="1">
      <alignment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3" fontId="54" fillId="0" borderId="20" xfId="0" applyNumberFormat="1" applyFont="1" applyBorder="1" applyAlignment="1">
      <alignment/>
    </xf>
    <xf numFmtId="3" fontId="54" fillId="0" borderId="22" xfId="0" applyNumberFormat="1" applyFont="1" applyBorder="1" applyAlignment="1">
      <alignment vertical="center"/>
    </xf>
    <xf numFmtId="3" fontId="54" fillId="0" borderId="22" xfId="0" applyNumberFormat="1" applyFont="1" applyBorder="1" applyAlignment="1">
      <alignment/>
    </xf>
    <xf numFmtId="0" fontId="54" fillId="0" borderId="0" xfId="0" applyFont="1" applyAlignment="1">
      <alignment horizontal="center"/>
    </xf>
    <xf numFmtId="3" fontId="54" fillId="0" borderId="25" xfId="0" applyNumberFormat="1" applyFont="1" applyBorder="1" applyAlignment="1">
      <alignment/>
    </xf>
    <xf numFmtId="0" fontId="54" fillId="0" borderId="11" xfId="0" applyFont="1" applyBorder="1" applyAlignment="1">
      <alignment/>
    </xf>
    <xf numFmtId="3" fontId="54" fillId="0" borderId="31" xfId="0" applyNumberFormat="1" applyFont="1" applyBorder="1" applyAlignment="1">
      <alignment/>
    </xf>
    <xf numFmtId="3" fontId="54" fillId="0" borderId="33" xfId="0" applyNumberFormat="1" applyFont="1" applyBorder="1" applyAlignment="1">
      <alignment vertical="center"/>
    </xf>
    <xf numFmtId="0" fontId="54" fillId="0" borderId="44" xfId="59" applyFont="1" applyBorder="1" applyAlignment="1">
      <alignment vertical="center"/>
      <protection/>
    </xf>
    <xf numFmtId="0" fontId="54" fillId="0" borderId="37" xfId="59" applyFont="1" applyBorder="1" applyAlignment="1">
      <alignment vertical="center"/>
      <protection/>
    </xf>
    <xf numFmtId="0" fontId="54" fillId="0" borderId="45" xfId="59" applyFont="1" applyBorder="1" applyAlignment="1">
      <alignment vertical="center"/>
      <protection/>
    </xf>
    <xf numFmtId="0" fontId="54" fillId="0" borderId="40" xfId="59" applyFont="1" applyBorder="1" applyAlignment="1">
      <alignment horizontal="center" vertical="center"/>
      <protection/>
    </xf>
    <xf numFmtId="0" fontId="54" fillId="0" borderId="40" xfId="59" applyFont="1" applyBorder="1" applyAlignment="1">
      <alignment horizontal="center" vertical="center" wrapText="1"/>
      <protection/>
    </xf>
    <xf numFmtId="0" fontId="54" fillId="0" borderId="35" xfId="59" applyFont="1" applyBorder="1" applyAlignment="1" quotePrefix="1">
      <alignment horizontal="center" vertical="center"/>
      <protection/>
    </xf>
    <xf numFmtId="183" fontId="54" fillId="0" borderId="35" xfId="42" applyNumberFormat="1" applyFont="1" applyBorder="1" applyAlignment="1">
      <alignment horizontal="center" vertical="center"/>
    </xf>
    <xf numFmtId="0" fontId="54" fillId="0" borderId="35" xfId="59" applyFont="1" applyBorder="1" applyAlignment="1">
      <alignment horizontal="center" vertical="center" wrapText="1"/>
      <protection/>
    </xf>
    <xf numFmtId="0" fontId="10" fillId="0" borderId="4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/>
    </xf>
    <xf numFmtId="1" fontId="56" fillId="0" borderId="20" xfId="0" applyNumberFormat="1" applyFont="1" applyBorder="1" applyAlignment="1">
      <alignment horizontal="center" vertical="top"/>
    </xf>
    <xf numFmtId="1" fontId="56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 quotePrefix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57" fillId="0" borderId="20" xfId="0" applyFont="1" applyBorder="1" applyAlignment="1">
      <alignment horizontal="center"/>
    </xf>
    <xf numFmtId="0" fontId="2" fillId="0" borderId="46" xfId="59" applyFont="1" applyBorder="1" applyAlignment="1">
      <alignment horizontal="center" vertical="center"/>
      <protection/>
    </xf>
    <xf numFmtId="0" fontId="2" fillId="0" borderId="40" xfId="59" applyFont="1" applyBorder="1" applyAlignment="1">
      <alignment horizontal="center" vertical="center"/>
      <protection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47" xfId="59" applyFont="1" applyBorder="1" applyAlignment="1">
      <alignment horizontal="center" vertical="center"/>
      <protection/>
    </xf>
    <xf numFmtId="0" fontId="2" fillId="0" borderId="31" xfId="59" applyFont="1" applyBorder="1" applyAlignment="1">
      <alignment horizontal="center" vertical="center"/>
      <protection/>
    </xf>
    <xf numFmtId="0" fontId="0" fillId="0" borderId="40" xfId="59" applyFont="1" applyBorder="1" applyAlignment="1">
      <alignment horizontal="center" vertical="center"/>
      <protection/>
    </xf>
    <xf numFmtId="0" fontId="0" fillId="0" borderId="31" xfId="59" applyFont="1" applyBorder="1" applyAlignment="1">
      <alignment horizontal="center" vertical="center"/>
      <protection/>
    </xf>
    <xf numFmtId="0" fontId="10" fillId="0" borderId="20" xfId="0" applyFont="1" applyBorder="1" applyAlignment="1">
      <alignment vertical="center"/>
    </xf>
    <xf numFmtId="37" fontId="7" fillId="0" borderId="20" xfId="0" applyNumberFormat="1" applyFont="1" applyBorder="1" applyAlignment="1">
      <alignment vertical="center"/>
    </xf>
    <xf numFmtId="183" fontId="9" fillId="0" borderId="36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1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 horizontal="left" vertical="center"/>
    </xf>
    <xf numFmtId="0" fontId="7" fillId="0" borderId="37" xfId="59" applyFont="1" applyBorder="1" applyAlignment="1">
      <alignment vertical="center"/>
      <protection/>
    </xf>
    <xf numFmtId="0" fontId="2" fillId="0" borderId="49" xfId="59" applyFont="1" applyBorder="1" applyAlignment="1">
      <alignment vertical="center"/>
      <protection/>
    </xf>
    <xf numFmtId="0" fontId="2" fillId="0" borderId="11" xfId="59" applyFont="1" applyBorder="1" applyAlignment="1">
      <alignment vertical="center"/>
      <protection/>
    </xf>
    <xf numFmtId="0" fontId="2" fillId="0" borderId="49" xfId="59" applyFont="1" applyBorder="1" applyAlignment="1" applyProtection="1">
      <alignment horizontal="center" vertical="center"/>
      <protection locked="0"/>
    </xf>
    <xf numFmtId="0" fontId="2" fillId="0" borderId="11" xfId="59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>
      <alignment horizontal="left"/>
    </xf>
    <xf numFmtId="0" fontId="54" fillId="0" borderId="25" xfId="0" applyFont="1" applyBorder="1" applyAlignment="1">
      <alignment horizontal="left"/>
    </xf>
    <xf numFmtId="17" fontId="0" fillId="0" borderId="0" xfId="0" applyNumberFormat="1" applyFont="1" applyAlignment="1">
      <alignment/>
    </xf>
    <xf numFmtId="3" fontId="7" fillId="0" borderId="20" xfId="42" applyNumberFormat="1" applyFont="1" applyBorder="1" applyAlignment="1">
      <alignment vertical="center"/>
    </xf>
    <xf numFmtId="3" fontId="7" fillId="0" borderId="20" xfId="63" applyNumberFormat="1" applyFont="1" applyBorder="1" applyAlignment="1">
      <alignment vertical="center"/>
      <protection/>
    </xf>
    <xf numFmtId="3" fontId="7" fillId="0" borderId="20" xfId="42" applyNumberFormat="1" applyFont="1" applyBorder="1" applyAlignment="1">
      <alignment horizontal="right" vertical="center"/>
    </xf>
    <xf numFmtId="3" fontId="7" fillId="0" borderId="41" xfId="42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58" applyFont="1" applyBorder="1" applyAlignment="1">
      <alignment vertical="center"/>
      <protection/>
    </xf>
    <xf numFmtId="43" fontId="7" fillId="0" borderId="0" xfId="58" applyNumberFormat="1" applyFont="1" applyBorder="1" applyAlignment="1">
      <alignment vertical="center"/>
      <protection/>
    </xf>
    <xf numFmtId="3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8" fontId="6" fillId="0" borderId="0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0" fontId="10" fillId="0" borderId="44" xfId="59" applyFont="1" applyBorder="1" applyAlignment="1">
      <alignment horizontal="center" vertical="center"/>
      <protection/>
    </xf>
    <xf numFmtId="0" fontId="10" fillId="0" borderId="36" xfId="0" applyFont="1" applyBorder="1" applyAlignment="1">
      <alignment horizontal="center" vertical="center"/>
    </xf>
    <xf numFmtId="0" fontId="10" fillId="0" borderId="36" xfId="59" applyFont="1" applyBorder="1" applyAlignment="1">
      <alignment horizontal="center" vertical="center"/>
      <protection/>
    </xf>
    <xf numFmtId="184" fontId="10" fillId="0" borderId="36" xfId="0" applyNumberFormat="1" applyFont="1" applyBorder="1" applyAlignment="1">
      <alignment horizontal="center" vertical="center"/>
    </xf>
    <xf numFmtId="0" fontId="7" fillId="0" borderId="0" xfId="62" applyFont="1" applyAlignment="1">
      <alignment vertical="center"/>
      <protection/>
    </xf>
    <xf numFmtId="183" fontId="7" fillId="0" borderId="0" xfId="60" applyNumberFormat="1" applyFont="1" applyBorder="1" applyAlignment="1">
      <alignment vertical="center"/>
      <protection/>
    </xf>
    <xf numFmtId="43" fontId="8" fillId="0" borderId="0" xfId="42" applyFont="1" applyBorder="1" applyAlignment="1">
      <alignment vertical="center"/>
    </xf>
    <xf numFmtId="43" fontId="7" fillId="0" borderId="0" xfId="42" applyFont="1" applyBorder="1" applyAlignment="1">
      <alignment vertical="center"/>
    </xf>
    <xf numFmtId="43" fontId="6" fillId="0" borderId="0" xfId="42" applyFont="1" applyBorder="1" applyAlignment="1">
      <alignment vertical="center"/>
    </xf>
    <xf numFmtId="0" fontId="7" fillId="0" borderId="0" xfId="59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43" fontId="7" fillId="0" borderId="0" xfId="42" applyFont="1" applyBorder="1" applyAlignment="1">
      <alignment horizontal="center" vertical="center"/>
    </xf>
    <xf numFmtId="0" fontId="7" fillId="0" borderId="0" xfId="62" applyFont="1" applyBorder="1" applyAlignment="1">
      <alignment vertical="center"/>
      <protection/>
    </xf>
    <xf numFmtId="43" fontId="7" fillId="0" borderId="0" xfId="62" applyNumberFormat="1" applyFont="1" applyBorder="1" applyAlignment="1">
      <alignment vertical="center"/>
      <protection/>
    </xf>
    <xf numFmtId="0" fontId="10" fillId="0" borderId="0" xfId="59" applyFont="1" applyBorder="1" applyAlignment="1">
      <alignment horizontal="center" vertical="center"/>
      <protection/>
    </xf>
    <xf numFmtId="183" fontId="10" fillId="0" borderId="0" xfId="42" applyNumberFormat="1" applyFont="1" applyBorder="1" applyAlignment="1">
      <alignment horizontal="center" vertical="center"/>
    </xf>
    <xf numFmtId="43" fontId="10" fillId="0" borderId="0" xfId="42" applyFont="1" applyBorder="1" applyAlignment="1">
      <alignment horizontal="center" vertical="center"/>
    </xf>
    <xf numFmtId="183" fontId="7" fillId="0" borderId="0" xfId="42" applyNumberFormat="1" applyFont="1" applyBorder="1" applyAlignment="1">
      <alignment vertical="center"/>
    </xf>
    <xf numFmtId="3" fontId="7" fillId="0" borderId="0" xfId="59" applyNumberFormat="1" applyFont="1" applyBorder="1" applyAlignment="1">
      <alignment vertical="center"/>
      <protection/>
    </xf>
    <xf numFmtId="37" fontId="7" fillId="0" borderId="0" xfId="66" applyNumberFormat="1" applyFont="1" applyBorder="1" applyAlignment="1">
      <alignment vertical="center"/>
    </xf>
    <xf numFmtId="183" fontId="9" fillId="0" borderId="0" xfId="42" applyNumberFormat="1" applyFont="1" applyBorder="1" applyAlignment="1">
      <alignment vertical="center"/>
    </xf>
    <xf numFmtId="43" fontId="9" fillId="0" borderId="0" xfId="42" applyFont="1" applyBorder="1" applyAlignment="1">
      <alignment vertical="center"/>
    </xf>
    <xf numFmtId="1" fontId="9" fillId="0" borderId="0" xfId="66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/>
    </xf>
    <xf numFmtId="43" fontId="0" fillId="0" borderId="0" xfId="42" applyFont="1" applyBorder="1" applyAlignment="1">
      <alignment/>
    </xf>
    <xf numFmtId="3" fontId="7" fillId="0" borderId="0" xfId="42" applyNumberFormat="1" applyFont="1" applyBorder="1" applyAlignment="1">
      <alignment vertical="center"/>
    </xf>
    <xf numFmtId="3" fontId="58" fillId="0" borderId="0" xfId="42" applyNumberFormat="1" applyFont="1" applyBorder="1" applyAlignment="1">
      <alignment vertical="center"/>
    </xf>
    <xf numFmtId="183" fontId="58" fillId="0" borderId="0" xfId="42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60" applyFont="1" applyBorder="1" applyAlignment="1">
      <alignment vertical="center"/>
      <protection/>
    </xf>
    <xf numFmtId="3" fontId="7" fillId="0" borderId="0" xfId="66" applyNumberFormat="1" applyFont="1" applyBorder="1" applyAlignment="1">
      <alignment vertical="center"/>
    </xf>
    <xf numFmtId="183" fontId="58" fillId="0" borderId="0" xfId="42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left" vertical="center"/>
    </xf>
    <xf numFmtId="0" fontId="7" fillId="0" borderId="0" xfId="61" applyFont="1" applyBorder="1" applyAlignment="1">
      <alignment vertical="center"/>
      <protection/>
    </xf>
    <xf numFmtId="37" fontId="7" fillId="0" borderId="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7" fillId="0" borderId="0" xfId="66" applyNumberFormat="1" applyFont="1" applyBorder="1" applyAlignment="1">
      <alignment vertical="center"/>
    </xf>
    <xf numFmtId="0" fontId="7" fillId="0" borderId="0" xfId="63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38" fontId="7" fillId="0" borderId="0" xfId="42" applyNumberFormat="1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43" fontId="10" fillId="0" borderId="0" xfId="42" applyFont="1" applyBorder="1" applyAlignment="1">
      <alignment vertical="center"/>
    </xf>
    <xf numFmtId="38" fontId="10" fillId="0" borderId="0" xfId="42" applyNumberFormat="1" applyFont="1" applyBorder="1" applyAlignment="1">
      <alignment vertical="center"/>
    </xf>
    <xf numFmtId="0" fontId="10" fillId="0" borderId="36" xfId="59" applyFont="1" applyBorder="1" applyAlignment="1">
      <alignment horizontal="center" vertical="center" wrapText="1"/>
      <protection/>
    </xf>
    <xf numFmtId="3" fontId="7" fillId="0" borderId="37" xfId="59" applyNumberFormat="1" applyFont="1" applyFill="1" applyBorder="1" applyAlignment="1">
      <alignment horizontal="center" vertical="center"/>
      <protection/>
    </xf>
    <xf numFmtId="3" fontId="7" fillId="0" borderId="20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183" fontId="9" fillId="0" borderId="36" xfId="42" applyNumberFormat="1" applyFont="1" applyFill="1" applyBorder="1" applyAlignment="1">
      <alignment vertical="center"/>
    </xf>
    <xf numFmtId="38" fontId="7" fillId="0" borderId="20" xfId="42" applyNumberFormat="1" applyFont="1" applyFill="1" applyBorder="1" applyAlignment="1">
      <alignment vertical="center"/>
    </xf>
    <xf numFmtId="38" fontId="7" fillId="0" borderId="35" xfId="42" applyNumberFormat="1" applyFont="1" applyFill="1" applyBorder="1" applyAlignment="1">
      <alignment vertical="center"/>
    </xf>
    <xf numFmtId="38" fontId="10" fillId="0" borderId="35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38" xfId="59" applyFont="1" applyBorder="1" applyAlignment="1">
      <alignment horizontal="center" vertical="center" wrapText="1"/>
      <protection/>
    </xf>
    <xf numFmtId="0" fontId="10" fillId="0" borderId="39" xfId="59" applyFont="1" applyBorder="1" applyAlignment="1">
      <alignment horizontal="center" vertical="center" wrapText="1"/>
      <protection/>
    </xf>
    <xf numFmtId="0" fontId="10" fillId="0" borderId="42" xfId="59" applyFont="1" applyBorder="1" applyAlignment="1">
      <alignment horizontal="center" vertical="center" wrapText="1"/>
      <protection/>
    </xf>
    <xf numFmtId="0" fontId="10" fillId="0" borderId="43" xfId="59" applyFont="1" applyBorder="1" applyAlignment="1">
      <alignment horizontal="center" vertical="center" wrapText="1"/>
      <protection/>
    </xf>
    <xf numFmtId="0" fontId="10" fillId="0" borderId="38" xfId="59" applyFont="1" applyBorder="1" applyAlignment="1">
      <alignment horizontal="center" vertical="center"/>
      <protection/>
    </xf>
    <xf numFmtId="0" fontId="10" fillId="0" borderId="50" xfId="59" applyFont="1" applyBorder="1" applyAlignment="1">
      <alignment horizontal="center" vertical="center"/>
      <protection/>
    </xf>
    <xf numFmtId="0" fontId="10" fillId="0" borderId="39" xfId="59" applyFont="1" applyBorder="1" applyAlignment="1">
      <alignment horizontal="center" vertical="center"/>
      <protection/>
    </xf>
    <xf numFmtId="0" fontId="10" fillId="0" borderId="40" xfId="59" applyFont="1" applyBorder="1" applyAlignment="1">
      <alignment horizontal="center" vertical="center" wrapText="1"/>
      <protection/>
    </xf>
    <xf numFmtId="0" fontId="10" fillId="0" borderId="20" xfId="59" applyFont="1" applyBorder="1" applyAlignment="1">
      <alignment horizontal="center" vertical="center" wrapText="1"/>
      <protection/>
    </xf>
    <xf numFmtId="0" fontId="10" fillId="0" borderId="35" xfId="59" applyFont="1" applyBorder="1" applyAlignment="1">
      <alignment horizontal="center" vertical="center" wrapText="1"/>
      <protection/>
    </xf>
    <xf numFmtId="0" fontId="10" fillId="0" borderId="4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38" fontId="10" fillId="0" borderId="40" xfId="0" applyNumberFormat="1" applyFont="1" applyBorder="1" applyAlignment="1">
      <alignment horizontal="center" vertical="center"/>
    </xf>
    <xf numFmtId="38" fontId="10" fillId="0" borderId="35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40" xfId="59" applyFont="1" applyBorder="1" applyAlignment="1">
      <alignment horizontal="center" vertical="center"/>
      <protection/>
    </xf>
    <xf numFmtId="0" fontId="10" fillId="0" borderId="35" xfId="59" applyFont="1" applyBorder="1" applyAlignment="1">
      <alignment horizontal="center" vertical="center"/>
      <protection/>
    </xf>
    <xf numFmtId="0" fontId="10" fillId="0" borderId="44" xfId="59" applyFont="1" applyBorder="1" applyAlignment="1">
      <alignment horizontal="center" vertical="center"/>
      <protection/>
    </xf>
    <xf numFmtId="0" fontId="10" fillId="0" borderId="45" xfId="59" applyFont="1" applyBorder="1" applyAlignment="1">
      <alignment horizontal="center" vertical="center"/>
      <protection/>
    </xf>
    <xf numFmtId="0" fontId="10" fillId="0" borderId="37" xfId="59" applyFont="1" applyBorder="1" applyAlignment="1">
      <alignment horizontal="center" vertical="center"/>
      <protection/>
    </xf>
    <xf numFmtId="0" fontId="10" fillId="0" borderId="42" xfId="59" applyFont="1" applyBorder="1" applyAlignment="1">
      <alignment horizontal="center" vertical="center"/>
      <protection/>
    </xf>
    <xf numFmtId="0" fontId="10" fillId="0" borderId="43" xfId="59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0" xfId="59" applyFont="1" applyBorder="1" applyAlignment="1">
      <alignment horizontal="center" vertical="center"/>
      <protection/>
    </xf>
    <xf numFmtId="0" fontId="59" fillId="0" borderId="0" xfId="59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38" fontId="59" fillId="0" borderId="0" xfId="0" applyNumberFormat="1" applyFont="1" applyBorder="1" applyAlignment="1">
      <alignment horizontal="center" vertical="center"/>
    </xf>
    <xf numFmtId="0" fontId="7" fillId="0" borderId="37" xfId="59" applyFont="1" applyBorder="1" applyAlignment="1">
      <alignment horizontal="center" vertical="center"/>
      <protection/>
    </xf>
    <xf numFmtId="0" fontId="0" fillId="0" borderId="40" xfId="59" applyFont="1" applyBorder="1" applyAlignment="1">
      <alignment horizontal="center" vertical="center"/>
      <protection/>
    </xf>
    <xf numFmtId="0" fontId="0" fillId="0" borderId="31" xfId="59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47" xfId="59" applyFont="1" applyBorder="1" applyAlignment="1">
      <alignment horizontal="center" vertical="center"/>
      <protection/>
    </xf>
    <xf numFmtId="0" fontId="2" fillId="0" borderId="46" xfId="59" applyFont="1" applyBorder="1" applyAlignment="1">
      <alignment horizontal="center" vertical="center"/>
      <protection/>
    </xf>
    <xf numFmtId="0" fontId="2" fillId="0" borderId="40" xfId="59" applyFont="1" applyBorder="1" applyAlignment="1">
      <alignment horizontal="center" vertical="center"/>
      <protection/>
    </xf>
    <xf numFmtId="0" fontId="2" fillId="0" borderId="31" xfId="59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Alignment="1" quotePrefix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ENPELCO" xfId="58"/>
    <cellStyle name="Normal_INEC" xfId="59"/>
    <cellStyle name="Normal_ISECO" xfId="60"/>
    <cellStyle name="Normal_LUELCO" xfId="61"/>
    <cellStyle name="Normal_PANELCO1" xfId="62"/>
    <cellStyle name="Normal_PANELCO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PCD01\SEP%20BLEP%202012%20update\program%20control%20section\march2013\profile\Reg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GIONC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GION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-district"/>
      <sheetName val="sum-ec"/>
      <sheetName val="batanelco"/>
      <sheetName val="cagelco1"/>
      <sheetName val="cagelco2"/>
      <sheetName val="iselco1"/>
      <sheetName val="iselco2"/>
      <sheetName val="nuvelco"/>
      <sheetName val="quirelco"/>
    </sheetNames>
    <sheetDataSet>
      <sheetData sheetId="2">
        <row r="11">
          <cell r="F11">
            <v>6</v>
          </cell>
        </row>
        <row r="12">
          <cell r="F12">
            <v>5</v>
          </cell>
        </row>
        <row r="13">
          <cell r="F13">
            <v>4</v>
          </cell>
        </row>
        <row r="14">
          <cell r="F14">
            <v>4</v>
          </cell>
        </row>
        <row r="15">
          <cell r="F15">
            <v>6</v>
          </cell>
        </row>
        <row r="16">
          <cell r="F16">
            <v>4</v>
          </cell>
        </row>
      </sheetData>
      <sheetData sheetId="3">
        <row r="24">
          <cell r="K24">
            <v>66.66666666666666</v>
          </cell>
        </row>
      </sheetData>
      <sheetData sheetId="6">
        <row r="25">
          <cell r="K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reco"/>
      <sheetName val="beneco"/>
      <sheetName val="ifelco"/>
      <sheetName val="kaelco"/>
      <sheetName val="mopreco"/>
      <sheetName val="CAR TOTAL"/>
      <sheetName val="per ec"/>
      <sheetName val="per province"/>
      <sheetName val="province"/>
    </sheetNames>
    <sheetDataSet>
      <sheetData sheetId="6">
        <row r="113">
          <cell r="E113">
            <v>2</v>
          </cell>
          <cell r="F113">
            <v>2</v>
          </cell>
          <cell r="I113">
            <v>5</v>
          </cell>
          <cell r="J113">
            <v>0</v>
          </cell>
          <cell r="M113">
            <v>539</v>
          </cell>
          <cell r="N113">
            <v>430</v>
          </cell>
          <cell r="U113">
            <v>109</v>
          </cell>
          <cell r="V113">
            <v>79.77736549165121</v>
          </cell>
        </row>
        <row r="115">
          <cell r="I115">
            <v>0</v>
          </cell>
          <cell r="J115">
            <v>0</v>
          </cell>
          <cell r="M115">
            <v>85</v>
          </cell>
          <cell r="N115">
            <v>79</v>
          </cell>
          <cell r="U115">
            <v>0</v>
          </cell>
          <cell r="V115">
            <v>100</v>
          </cell>
        </row>
        <row r="117">
          <cell r="E117">
            <v>8</v>
          </cell>
          <cell r="F117">
            <v>8</v>
          </cell>
          <cell r="I117">
            <v>1</v>
          </cell>
          <cell r="J117">
            <v>0</v>
          </cell>
          <cell r="M117">
            <v>2724</v>
          </cell>
          <cell r="N117">
            <v>1815</v>
          </cell>
          <cell r="U117">
            <v>909</v>
          </cell>
          <cell r="V117">
            <v>66.62995594713657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3"/>
      <sheetName val="provinc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20"/>
  <sheetViews>
    <sheetView tabSelected="1" zoomScale="120" zoomScaleNormal="120" zoomScaleSheetLayoutView="110" zoomScalePageLayoutView="0" workbookViewId="0" topLeftCell="A1">
      <selection activeCell="A7" sqref="A7:A9"/>
    </sheetView>
  </sheetViews>
  <sheetFormatPr defaultColWidth="9.00390625" defaultRowHeight="12.75"/>
  <cols>
    <col min="1" max="1" width="14.00390625" style="0" customWidth="1"/>
    <col min="2" max="2" width="11.421875" style="0" customWidth="1"/>
    <col min="3" max="3" width="13.140625" style="0" customWidth="1"/>
    <col min="4" max="4" width="11.00390625" style="0" customWidth="1"/>
    <col min="5" max="5" width="9.140625" style="0" customWidth="1"/>
    <col min="6" max="6" width="9.57421875" style="0" customWidth="1"/>
    <col min="7" max="7" width="9.140625" style="0" customWidth="1"/>
    <col min="8" max="8" width="11.00390625" style="0" bestFit="1" customWidth="1"/>
    <col min="9" max="11" width="9.28125" style="0" customWidth="1"/>
    <col min="12" max="12" width="11.00390625" style="0" bestFit="1" customWidth="1"/>
    <col min="13" max="14" width="10.140625" style="106" customWidth="1"/>
    <col min="15" max="15" width="9.8515625" style="106" customWidth="1"/>
    <col min="16" max="16" width="5.57421875" style="0" customWidth="1"/>
    <col min="17" max="17" width="7.140625" style="176" bestFit="1" customWidth="1"/>
    <col min="18" max="18" width="10.140625" style="202" customWidth="1"/>
    <col min="19" max="19" width="9.8515625" style="202" customWidth="1"/>
    <col min="20" max="20" width="7.140625" style="204" bestFit="1" customWidth="1"/>
    <col min="21" max="21" width="9.140625" style="208" customWidth="1"/>
    <col min="22" max="22" width="10.140625" style="202" customWidth="1"/>
    <col min="23" max="23" width="9.8515625" style="202" customWidth="1"/>
    <col min="24" max="24" width="5.57421875" style="176" customWidth="1"/>
    <col min="25" max="29" width="9.140625" style="176" customWidth="1"/>
    <col min="30" max="207" width="9.140625" style="0" customWidth="1"/>
    <col min="208" max="16384" width="9.00390625" style="105" customWidth="1"/>
  </cols>
  <sheetData>
    <row r="1" spans="1:212" s="60" customFormat="1" ht="15">
      <c r="A1" s="270" t="s">
        <v>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71"/>
      <c r="R1" s="171"/>
      <c r="S1" s="171"/>
      <c r="T1" s="185"/>
      <c r="U1" s="188"/>
      <c r="V1" s="171"/>
      <c r="W1" s="171"/>
      <c r="X1" s="171"/>
      <c r="Y1" s="171"/>
      <c r="Z1" s="171"/>
      <c r="AA1" s="171"/>
      <c r="AB1" s="171"/>
      <c r="AC1" s="171"/>
      <c r="GZ1" s="54"/>
      <c r="HA1" s="54"/>
      <c r="HB1" s="54"/>
      <c r="HC1" s="54"/>
      <c r="HD1" s="54"/>
    </row>
    <row r="2" spans="1:212" s="62" customFormat="1" ht="12" customHeight="1">
      <c r="A2" s="271" t="s">
        <v>97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172"/>
      <c r="R2" s="172"/>
      <c r="S2" s="172"/>
      <c r="T2" s="186"/>
      <c r="U2" s="188"/>
      <c r="V2" s="172"/>
      <c r="W2" s="172"/>
      <c r="X2" s="172"/>
      <c r="Y2" s="172"/>
      <c r="Z2" s="172"/>
      <c r="AA2" s="172"/>
      <c r="AB2" s="172"/>
      <c r="AC2" s="172"/>
      <c r="GZ2" s="55"/>
      <c r="HA2" s="55"/>
      <c r="HB2" s="55"/>
      <c r="HC2" s="55"/>
      <c r="HD2" s="55"/>
    </row>
    <row r="3" spans="1:212" s="62" customFormat="1" ht="12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72"/>
      <c r="R3" s="189"/>
      <c r="S3" s="189"/>
      <c r="T3" s="190"/>
      <c r="U3" s="188"/>
      <c r="V3" s="189"/>
      <c r="W3" s="189"/>
      <c r="X3" s="189"/>
      <c r="Y3" s="172"/>
      <c r="Z3" s="172"/>
      <c r="AA3" s="172"/>
      <c r="AB3" s="172"/>
      <c r="AC3" s="172"/>
      <c r="GZ3" s="55"/>
      <c r="HA3" s="55"/>
      <c r="HB3" s="55"/>
      <c r="HC3" s="55"/>
      <c r="HD3" s="55"/>
    </row>
    <row r="4" spans="1:212" s="62" customFormat="1" ht="12" customHeight="1">
      <c r="A4" s="233" t="s">
        <v>176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172"/>
      <c r="R4" s="172"/>
      <c r="S4" s="172"/>
      <c r="T4" s="186"/>
      <c r="U4" s="188"/>
      <c r="V4" s="172"/>
      <c r="W4" s="172"/>
      <c r="X4" s="172"/>
      <c r="Y4" s="172"/>
      <c r="Z4" s="172"/>
      <c r="AA4" s="172"/>
      <c r="AB4" s="172"/>
      <c r="AC4" s="172"/>
      <c r="GZ4" s="55"/>
      <c r="HA4" s="55"/>
      <c r="HB4" s="55"/>
      <c r="HC4" s="55"/>
      <c r="HD4" s="55"/>
    </row>
    <row r="5" spans="1:212" s="62" customFormat="1" ht="12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72"/>
      <c r="R5" s="172"/>
      <c r="S5" s="172"/>
      <c r="T5" s="186"/>
      <c r="U5" s="188"/>
      <c r="V5" s="172"/>
      <c r="W5" s="172"/>
      <c r="X5" s="172"/>
      <c r="Y5" s="172"/>
      <c r="Z5" s="172"/>
      <c r="AA5" s="172"/>
      <c r="AB5" s="172"/>
      <c r="AC5" s="172"/>
      <c r="GZ5" s="55"/>
      <c r="HA5" s="55"/>
      <c r="HB5" s="55"/>
      <c r="HC5" s="55"/>
      <c r="HD5" s="55"/>
    </row>
    <row r="6" spans="17:212" s="62" customFormat="1" ht="12" customHeight="1">
      <c r="Q6" s="172"/>
      <c r="R6" s="172"/>
      <c r="S6" s="172"/>
      <c r="T6" s="186"/>
      <c r="U6" s="188"/>
      <c r="V6" s="172"/>
      <c r="W6" s="172"/>
      <c r="X6" s="172"/>
      <c r="Y6" s="172"/>
      <c r="Z6" s="172"/>
      <c r="AA6" s="172"/>
      <c r="AB6" s="172"/>
      <c r="AC6" s="172"/>
      <c r="GZ6" s="55"/>
      <c r="HA6" s="55"/>
      <c r="HB6" s="55"/>
      <c r="HC6" s="55"/>
      <c r="HD6" s="55"/>
    </row>
    <row r="7" spans="1:29" s="183" customFormat="1" ht="12" customHeight="1">
      <c r="A7" s="241" t="s">
        <v>197</v>
      </c>
      <c r="B7" s="234" t="s">
        <v>87</v>
      </c>
      <c r="C7" s="235"/>
      <c r="D7" s="241" t="s">
        <v>202</v>
      </c>
      <c r="E7" s="265" t="s">
        <v>134</v>
      </c>
      <c r="F7" s="267"/>
      <c r="G7" s="267"/>
      <c r="H7" s="266"/>
      <c r="I7" s="265" t="s">
        <v>88</v>
      </c>
      <c r="J7" s="267"/>
      <c r="K7" s="267"/>
      <c r="L7" s="266"/>
      <c r="M7" s="265" t="s">
        <v>135</v>
      </c>
      <c r="N7" s="267"/>
      <c r="O7" s="267"/>
      <c r="P7" s="266"/>
      <c r="Q7" s="192"/>
      <c r="R7" s="280"/>
      <c r="S7" s="280"/>
      <c r="T7" s="280"/>
      <c r="U7" s="188"/>
      <c r="V7" s="280"/>
      <c r="W7" s="280"/>
      <c r="X7" s="280"/>
      <c r="Y7" s="191"/>
      <c r="Z7" s="191"/>
      <c r="AA7" s="191"/>
      <c r="AB7" s="191"/>
      <c r="AC7" s="191"/>
    </row>
    <row r="8" spans="1:29" s="183" customFormat="1" ht="12" customHeight="1">
      <c r="A8" s="242"/>
      <c r="B8" s="236"/>
      <c r="C8" s="237"/>
      <c r="D8" s="242"/>
      <c r="E8" s="263" t="s">
        <v>89</v>
      </c>
      <c r="F8" s="265" t="s">
        <v>90</v>
      </c>
      <c r="G8" s="266"/>
      <c r="H8" s="263" t="s">
        <v>45</v>
      </c>
      <c r="I8" s="263" t="s">
        <v>89</v>
      </c>
      <c r="J8" s="265" t="s">
        <v>90</v>
      </c>
      <c r="K8" s="266"/>
      <c r="L8" s="263" t="s">
        <v>45</v>
      </c>
      <c r="M8" s="241" t="s">
        <v>206</v>
      </c>
      <c r="N8" s="238" t="s">
        <v>139</v>
      </c>
      <c r="O8" s="239"/>
      <c r="P8" s="240"/>
      <c r="Q8" s="192"/>
      <c r="R8" s="281"/>
      <c r="S8" s="280"/>
      <c r="T8" s="280"/>
      <c r="U8" s="188"/>
      <c r="V8" s="281"/>
      <c r="W8" s="280"/>
      <c r="X8" s="280"/>
      <c r="Y8" s="191"/>
      <c r="Z8" s="191"/>
      <c r="AA8" s="191"/>
      <c r="AB8" s="191"/>
      <c r="AC8" s="191"/>
    </row>
    <row r="9" spans="1:29" s="183" customFormat="1" ht="22.5">
      <c r="A9" s="243"/>
      <c r="B9" s="268" t="s">
        <v>177</v>
      </c>
      <c r="C9" s="269"/>
      <c r="D9" s="243"/>
      <c r="E9" s="264"/>
      <c r="F9" s="181" t="s">
        <v>141</v>
      </c>
      <c r="G9" s="179" t="s">
        <v>91</v>
      </c>
      <c r="H9" s="264"/>
      <c r="I9" s="264"/>
      <c r="J9" s="181" t="s">
        <v>141</v>
      </c>
      <c r="K9" s="179" t="s">
        <v>91</v>
      </c>
      <c r="L9" s="264"/>
      <c r="M9" s="243"/>
      <c r="N9" s="225" t="s">
        <v>204</v>
      </c>
      <c r="O9" s="225" t="s">
        <v>205</v>
      </c>
      <c r="P9" s="226" t="s">
        <v>91</v>
      </c>
      <c r="Q9" s="192"/>
      <c r="R9" s="281"/>
      <c r="S9" s="194"/>
      <c r="T9" s="195"/>
      <c r="U9" s="188"/>
      <c r="V9" s="281"/>
      <c r="W9" s="194"/>
      <c r="X9" s="193"/>
      <c r="Y9" s="191"/>
      <c r="Z9" s="191"/>
      <c r="AA9" s="191"/>
      <c r="AB9" s="191"/>
      <c r="AC9" s="191"/>
    </row>
    <row r="10" spans="1:212" s="62" customFormat="1" ht="12" customHeight="1">
      <c r="A10" s="132"/>
      <c r="B10" s="64" t="s">
        <v>96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174"/>
      <c r="R10" s="172"/>
      <c r="S10" s="172"/>
      <c r="T10" s="186"/>
      <c r="U10" s="188"/>
      <c r="V10" s="172"/>
      <c r="W10" s="172"/>
      <c r="X10" s="172"/>
      <c r="Y10" s="172"/>
      <c r="Z10" s="196"/>
      <c r="AA10" s="186"/>
      <c r="AB10" s="172"/>
      <c r="AC10" s="172"/>
      <c r="GZ10" s="55"/>
      <c r="HA10" s="55"/>
      <c r="HB10" s="55"/>
      <c r="HC10" s="55"/>
      <c r="HD10" s="55"/>
    </row>
    <row r="11" spans="1:212" s="62" customFormat="1" ht="12" customHeight="1">
      <c r="A11" s="133">
        <v>102010101000000</v>
      </c>
      <c r="B11" s="67">
        <v>1</v>
      </c>
      <c r="C11" s="68" t="s">
        <v>5</v>
      </c>
      <c r="D11" s="69"/>
      <c r="E11" s="70">
        <v>6</v>
      </c>
      <c r="F11" s="70">
        <v>6</v>
      </c>
      <c r="G11" s="71">
        <v>100</v>
      </c>
      <c r="H11" s="72">
        <v>0</v>
      </c>
      <c r="I11" s="72">
        <v>19</v>
      </c>
      <c r="J11" s="72">
        <v>18</v>
      </c>
      <c r="K11" s="71">
        <v>94.73684210526315</v>
      </c>
      <c r="L11" s="72">
        <v>1</v>
      </c>
      <c r="M11" s="167">
        <v>2327</v>
      </c>
      <c r="N11" s="227">
        <v>3418</v>
      </c>
      <c r="O11" s="56">
        <v>3522</v>
      </c>
      <c r="P11" s="74">
        <v>151.3536742587022</v>
      </c>
      <c r="Q11" s="184"/>
      <c r="R11" s="175"/>
      <c r="S11" s="175"/>
      <c r="T11" s="186"/>
      <c r="U11" s="197"/>
      <c r="V11" s="175"/>
      <c r="W11" s="175"/>
      <c r="X11" s="198"/>
      <c r="Y11" s="172"/>
      <c r="Z11" s="196"/>
      <c r="AA11" s="186"/>
      <c r="AB11" s="172"/>
      <c r="AC11" s="172"/>
      <c r="GZ11" s="56">
        <v>6</v>
      </c>
      <c r="HA11" s="56">
        <v>6</v>
      </c>
      <c r="HB11" s="56">
        <v>19</v>
      </c>
      <c r="HC11" s="56">
        <v>25</v>
      </c>
      <c r="HD11" s="56">
        <v>3500</v>
      </c>
    </row>
    <row r="12" spans="1:212" s="62" customFormat="1" ht="12" customHeight="1">
      <c r="A12" s="133">
        <v>102010102000000</v>
      </c>
      <c r="B12" s="67">
        <v>2</v>
      </c>
      <c r="C12" s="68" t="s">
        <v>6</v>
      </c>
      <c r="D12" s="69"/>
      <c r="E12" s="70">
        <v>5</v>
      </c>
      <c r="F12" s="70">
        <v>5</v>
      </c>
      <c r="G12" s="71">
        <v>100</v>
      </c>
      <c r="H12" s="72">
        <v>0</v>
      </c>
      <c r="I12" s="72">
        <v>8</v>
      </c>
      <c r="J12" s="72">
        <v>7</v>
      </c>
      <c r="K12" s="71">
        <v>87.5</v>
      </c>
      <c r="L12" s="72">
        <v>1</v>
      </c>
      <c r="M12" s="167">
        <v>831</v>
      </c>
      <c r="N12" s="227">
        <v>859</v>
      </c>
      <c r="O12" s="56">
        <v>885</v>
      </c>
      <c r="P12" s="74">
        <v>106.49819494584838</v>
      </c>
      <c r="Q12" s="184"/>
      <c r="R12" s="175"/>
      <c r="S12" s="175"/>
      <c r="T12" s="186"/>
      <c r="U12" s="188"/>
      <c r="V12" s="175"/>
      <c r="W12" s="175"/>
      <c r="X12" s="198"/>
      <c r="Y12" s="172"/>
      <c r="Z12" s="196"/>
      <c r="AA12" s="186"/>
      <c r="AB12" s="172"/>
      <c r="AC12" s="172"/>
      <c r="GZ12" s="56">
        <v>5</v>
      </c>
      <c r="HA12" s="56">
        <v>5</v>
      </c>
      <c r="HB12" s="56">
        <v>8</v>
      </c>
      <c r="HC12" s="56">
        <v>7</v>
      </c>
      <c r="HD12" s="56">
        <v>900</v>
      </c>
    </row>
    <row r="13" spans="1:212" s="62" customFormat="1" ht="12" customHeight="1">
      <c r="A13" s="133">
        <v>102010103000000</v>
      </c>
      <c r="B13" s="67">
        <v>3</v>
      </c>
      <c r="C13" s="68" t="s">
        <v>7</v>
      </c>
      <c r="D13" s="69"/>
      <c r="E13" s="70">
        <v>4</v>
      </c>
      <c r="F13" s="70">
        <v>4</v>
      </c>
      <c r="G13" s="71">
        <v>100</v>
      </c>
      <c r="H13" s="72">
        <v>0</v>
      </c>
      <c r="I13" s="72">
        <v>4</v>
      </c>
      <c r="J13" s="72">
        <v>4</v>
      </c>
      <c r="K13" s="71">
        <v>100</v>
      </c>
      <c r="L13" s="72">
        <v>0</v>
      </c>
      <c r="M13" s="167">
        <v>371</v>
      </c>
      <c r="N13" s="227">
        <v>495</v>
      </c>
      <c r="O13" s="56">
        <v>499</v>
      </c>
      <c r="P13" s="74">
        <v>134.50134770889488</v>
      </c>
      <c r="Q13" s="184"/>
      <c r="R13" s="175"/>
      <c r="S13" s="175"/>
      <c r="T13" s="186"/>
      <c r="U13" s="188"/>
      <c r="V13" s="175"/>
      <c r="W13" s="175"/>
      <c r="X13" s="198"/>
      <c r="Y13" s="172"/>
      <c r="Z13" s="196"/>
      <c r="AA13" s="186"/>
      <c r="AB13" s="172"/>
      <c r="AC13" s="172"/>
      <c r="GZ13" s="56">
        <v>4</v>
      </c>
      <c r="HA13" s="56">
        <v>4</v>
      </c>
      <c r="HB13" s="56">
        <v>4</v>
      </c>
      <c r="HC13" s="56">
        <v>4</v>
      </c>
      <c r="HD13" s="56">
        <v>600</v>
      </c>
    </row>
    <row r="14" spans="1:212" s="62" customFormat="1" ht="12" customHeight="1">
      <c r="A14" s="133">
        <v>102010104000000</v>
      </c>
      <c r="B14" s="67">
        <v>4</v>
      </c>
      <c r="C14" s="68" t="s">
        <v>93</v>
      </c>
      <c r="D14" s="69"/>
      <c r="E14" s="70">
        <v>4</v>
      </c>
      <c r="F14" s="70">
        <v>4</v>
      </c>
      <c r="G14" s="71">
        <v>100</v>
      </c>
      <c r="H14" s="72">
        <v>0</v>
      </c>
      <c r="I14" s="72">
        <v>3</v>
      </c>
      <c r="J14" s="72">
        <v>3</v>
      </c>
      <c r="K14" s="71">
        <v>100</v>
      </c>
      <c r="L14" s="72">
        <v>0</v>
      </c>
      <c r="M14" s="167">
        <v>443</v>
      </c>
      <c r="N14" s="227">
        <v>539</v>
      </c>
      <c r="O14" s="56">
        <v>559</v>
      </c>
      <c r="P14" s="74">
        <v>126.18510158013545</v>
      </c>
      <c r="Q14" s="184"/>
      <c r="R14" s="175"/>
      <c r="S14" s="175"/>
      <c r="T14" s="186"/>
      <c r="U14" s="188"/>
      <c r="V14" s="175"/>
      <c r="W14" s="175"/>
      <c r="X14" s="198"/>
      <c r="Y14" s="172"/>
      <c r="Z14" s="196"/>
      <c r="AA14" s="186"/>
      <c r="AB14" s="172"/>
      <c r="AC14" s="172"/>
      <c r="GZ14" s="56">
        <v>4</v>
      </c>
      <c r="HA14" s="56">
        <v>4</v>
      </c>
      <c r="HB14" s="56">
        <v>3</v>
      </c>
      <c r="HC14" s="56">
        <v>3</v>
      </c>
      <c r="HD14" s="56">
        <v>600</v>
      </c>
    </row>
    <row r="15" spans="1:212" s="62" customFormat="1" ht="12" customHeight="1">
      <c r="A15" s="133">
        <v>102010105000000</v>
      </c>
      <c r="B15" s="67">
        <v>5</v>
      </c>
      <c r="C15" s="68" t="s">
        <v>94</v>
      </c>
      <c r="D15" s="69"/>
      <c r="E15" s="70">
        <v>6</v>
      </c>
      <c r="F15" s="70">
        <v>6</v>
      </c>
      <c r="G15" s="71">
        <v>100</v>
      </c>
      <c r="H15" s="72">
        <v>0</v>
      </c>
      <c r="I15" s="72">
        <v>4</v>
      </c>
      <c r="J15" s="72">
        <v>3</v>
      </c>
      <c r="K15" s="71">
        <v>75</v>
      </c>
      <c r="L15" s="72">
        <v>1</v>
      </c>
      <c r="M15" s="167">
        <v>431</v>
      </c>
      <c r="N15" s="227">
        <v>537</v>
      </c>
      <c r="O15" s="56">
        <v>557</v>
      </c>
      <c r="P15" s="74">
        <v>129.23433874709977</v>
      </c>
      <c r="Q15" s="184"/>
      <c r="R15" s="175"/>
      <c r="S15" s="175"/>
      <c r="T15" s="186"/>
      <c r="U15" s="188"/>
      <c r="V15" s="175"/>
      <c r="W15" s="175"/>
      <c r="X15" s="198"/>
      <c r="Y15" s="172"/>
      <c r="Z15" s="196"/>
      <c r="AA15" s="186"/>
      <c r="AB15" s="172"/>
      <c r="AC15" s="172"/>
      <c r="GZ15" s="56">
        <v>6</v>
      </c>
      <c r="HA15" s="56">
        <v>6</v>
      </c>
      <c r="HB15" s="56">
        <v>4</v>
      </c>
      <c r="HC15" s="56">
        <v>3</v>
      </c>
      <c r="HD15" s="56">
        <v>600</v>
      </c>
    </row>
    <row r="16" spans="1:212" s="62" customFormat="1" ht="12" customHeight="1">
      <c r="A16" s="133">
        <v>102010106000000</v>
      </c>
      <c r="B16" s="75">
        <v>6</v>
      </c>
      <c r="C16" s="76" t="s">
        <v>95</v>
      </c>
      <c r="D16" s="77"/>
      <c r="E16" s="78">
        <v>4</v>
      </c>
      <c r="F16" s="78">
        <v>4</v>
      </c>
      <c r="G16" s="79">
        <v>100</v>
      </c>
      <c r="H16" s="80">
        <v>0</v>
      </c>
      <c r="I16" s="72">
        <v>3</v>
      </c>
      <c r="J16" s="72">
        <v>3</v>
      </c>
      <c r="K16" s="79">
        <v>100</v>
      </c>
      <c r="L16" s="80">
        <v>0</v>
      </c>
      <c r="M16" s="167">
        <v>358</v>
      </c>
      <c r="N16" s="228">
        <v>442</v>
      </c>
      <c r="O16" s="57">
        <v>446</v>
      </c>
      <c r="P16" s="81">
        <v>124.58100558659217</v>
      </c>
      <c r="Q16" s="184"/>
      <c r="R16" s="175"/>
      <c r="S16" s="175"/>
      <c r="T16" s="186"/>
      <c r="U16" s="188"/>
      <c r="V16" s="175"/>
      <c r="W16" s="175"/>
      <c r="X16" s="198"/>
      <c r="Y16" s="172"/>
      <c r="Z16" s="196"/>
      <c r="AA16" s="186"/>
      <c r="AB16" s="172"/>
      <c r="AC16" s="172"/>
      <c r="GZ16" s="57">
        <v>4</v>
      </c>
      <c r="HA16" s="57">
        <v>4</v>
      </c>
      <c r="HB16" s="57">
        <v>3</v>
      </c>
      <c r="HC16" s="57">
        <v>3</v>
      </c>
      <c r="HD16" s="57">
        <v>500</v>
      </c>
    </row>
    <row r="17" spans="1:212" s="62" customFormat="1" ht="12" customHeight="1">
      <c r="A17" s="78"/>
      <c r="B17" s="258" t="s">
        <v>92</v>
      </c>
      <c r="C17" s="259"/>
      <c r="D17" s="260"/>
      <c r="E17" s="82">
        <v>29</v>
      </c>
      <c r="F17" s="82">
        <v>29</v>
      </c>
      <c r="G17" s="83">
        <v>100</v>
      </c>
      <c r="H17" s="84">
        <v>0</v>
      </c>
      <c r="I17" s="82">
        <v>41</v>
      </c>
      <c r="J17" s="82">
        <v>38</v>
      </c>
      <c r="K17" s="83">
        <v>92.6829268292683</v>
      </c>
      <c r="L17" s="84">
        <v>3</v>
      </c>
      <c r="M17" s="58">
        <v>4761</v>
      </c>
      <c r="N17" s="229">
        <f>SUM(N11:N16)</f>
        <v>6290</v>
      </c>
      <c r="O17" s="85">
        <v>6468</v>
      </c>
      <c r="P17" s="83">
        <v>135.8538122243226</v>
      </c>
      <c r="Q17" s="184"/>
      <c r="R17" s="199"/>
      <c r="S17" s="199"/>
      <c r="T17" s="200"/>
      <c r="U17" s="188"/>
      <c r="V17" s="199"/>
      <c r="W17" s="199"/>
      <c r="X17" s="201"/>
      <c r="Y17" s="172"/>
      <c r="Z17" s="196"/>
      <c r="AA17" s="186"/>
      <c r="AB17" s="172"/>
      <c r="AC17" s="172"/>
      <c r="GZ17" s="58">
        <v>29</v>
      </c>
      <c r="HA17" s="58">
        <v>29</v>
      </c>
      <c r="HB17" s="58">
        <v>41</v>
      </c>
      <c r="HC17" s="58">
        <v>45</v>
      </c>
      <c r="HD17" s="58">
        <v>6700</v>
      </c>
    </row>
    <row r="18" spans="13:212" ht="12.75">
      <c r="M18" s="166"/>
      <c r="N18" s="166"/>
      <c r="Q18" s="184"/>
      <c r="R18" s="203"/>
      <c r="U18" s="188"/>
      <c r="V18" s="203"/>
      <c r="Z18" s="196"/>
      <c r="AA18" s="186"/>
      <c r="GZ18" s="105">
        <v>29</v>
      </c>
      <c r="HA18" s="105">
        <v>29</v>
      </c>
      <c r="HB18" s="105">
        <v>41</v>
      </c>
      <c r="HC18" s="105">
        <v>45</v>
      </c>
      <c r="HD18" s="105">
        <v>6700</v>
      </c>
    </row>
    <row r="19" spans="1:212" s="60" customFormat="1" ht="15">
      <c r="A19" s="270" t="s">
        <v>34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184"/>
      <c r="R19" s="171"/>
      <c r="S19" s="171"/>
      <c r="T19" s="185"/>
      <c r="U19" s="188"/>
      <c r="V19" s="171"/>
      <c r="W19" s="171"/>
      <c r="X19" s="171"/>
      <c r="Y19" s="171"/>
      <c r="Z19" s="196"/>
      <c r="AA19" s="186"/>
      <c r="AB19" s="171"/>
      <c r="AC19" s="171"/>
      <c r="GZ19" s="54"/>
      <c r="HA19" s="54"/>
      <c r="HB19" s="54"/>
      <c r="HC19" s="54"/>
      <c r="HD19" s="54"/>
    </row>
    <row r="20" spans="1:212" s="62" customFormat="1" ht="12" customHeight="1">
      <c r="A20" s="271" t="s">
        <v>98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184"/>
      <c r="R20" s="172"/>
      <c r="S20" s="172"/>
      <c r="T20" s="186"/>
      <c r="U20" s="188"/>
      <c r="V20" s="172"/>
      <c r="W20" s="172"/>
      <c r="X20" s="172"/>
      <c r="Y20" s="172"/>
      <c r="Z20" s="196"/>
      <c r="AA20" s="186"/>
      <c r="AB20" s="172"/>
      <c r="AC20" s="172"/>
      <c r="GZ20" s="55"/>
      <c r="HA20" s="55"/>
      <c r="HB20" s="55"/>
      <c r="HC20" s="55"/>
      <c r="HD20" s="55"/>
    </row>
    <row r="21" spans="1:212" s="62" customFormat="1" ht="12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184"/>
      <c r="R21" s="189"/>
      <c r="S21" s="189"/>
      <c r="T21" s="190"/>
      <c r="U21" s="188"/>
      <c r="V21" s="189"/>
      <c r="W21" s="189"/>
      <c r="X21" s="189"/>
      <c r="Y21" s="172"/>
      <c r="Z21" s="196"/>
      <c r="AA21" s="186"/>
      <c r="AB21" s="172"/>
      <c r="AC21" s="172"/>
      <c r="GZ21" s="55"/>
      <c r="HA21" s="55"/>
      <c r="HB21" s="55"/>
      <c r="HC21" s="55"/>
      <c r="HD21" s="55"/>
    </row>
    <row r="22" spans="1:212" s="62" customFormat="1" ht="12" customHeight="1">
      <c r="A22" s="233" t="s">
        <v>176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184"/>
      <c r="R22" s="172"/>
      <c r="S22" s="172"/>
      <c r="T22" s="186"/>
      <c r="U22" s="188"/>
      <c r="V22" s="172"/>
      <c r="W22" s="172"/>
      <c r="X22" s="172"/>
      <c r="Y22" s="172"/>
      <c r="Z22" s="196"/>
      <c r="AA22" s="186"/>
      <c r="AB22" s="172"/>
      <c r="AC22" s="172"/>
      <c r="GZ22" s="55"/>
      <c r="HA22" s="55"/>
      <c r="HB22" s="55"/>
      <c r="HC22" s="55"/>
      <c r="HD22" s="55"/>
    </row>
    <row r="23" spans="1:212" s="62" customFormat="1" ht="12" customHeight="1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184"/>
      <c r="R23" s="172"/>
      <c r="S23" s="172"/>
      <c r="T23" s="186"/>
      <c r="U23" s="188"/>
      <c r="V23" s="172"/>
      <c r="W23" s="172"/>
      <c r="X23" s="172"/>
      <c r="Y23" s="172"/>
      <c r="Z23" s="196"/>
      <c r="AA23" s="186"/>
      <c r="AB23" s="172"/>
      <c r="AC23" s="172"/>
      <c r="GZ23" s="55"/>
      <c r="HA23" s="55"/>
      <c r="HB23" s="55"/>
      <c r="HC23" s="55"/>
      <c r="HD23" s="55"/>
    </row>
    <row r="24" spans="17:212" s="62" customFormat="1" ht="12" customHeight="1">
      <c r="Q24" s="184"/>
      <c r="R24" s="172"/>
      <c r="S24" s="172"/>
      <c r="T24" s="186"/>
      <c r="U24" s="188"/>
      <c r="V24" s="172"/>
      <c r="W24" s="172"/>
      <c r="X24" s="172"/>
      <c r="Y24" s="172"/>
      <c r="Z24" s="196"/>
      <c r="AA24" s="186"/>
      <c r="AB24" s="172"/>
      <c r="AC24" s="172"/>
      <c r="GZ24" s="55"/>
      <c r="HA24" s="55"/>
      <c r="HB24" s="55"/>
      <c r="HC24" s="55"/>
      <c r="HD24" s="55"/>
    </row>
    <row r="25" spans="1:29" s="183" customFormat="1" ht="12" customHeight="1">
      <c r="A25" s="241" t="s">
        <v>197</v>
      </c>
      <c r="B25" s="234" t="s">
        <v>87</v>
      </c>
      <c r="C25" s="235"/>
      <c r="D25" s="241" t="s">
        <v>202</v>
      </c>
      <c r="E25" s="265" t="s">
        <v>134</v>
      </c>
      <c r="F25" s="267"/>
      <c r="G25" s="267"/>
      <c r="H25" s="266"/>
      <c r="I25" s="265" t="s">
        <v>88</v>
      </c>
      <c r="J25" s="267"/>
      <c r="K25" s="267"/>
      <c r="L25" s="266"/>
      <c r="M25" s="265" t="s">
        <v>135</v>
      </c>
      <c r="N25" s="267"/>
      <c r="O25" s="267"/>
      <c r="P25" s="266"/>
      <c r="Q25" s="184"/>
      <c r="R25" s="280"/>
      <c r="S25" s="280"/>
      <c r="T25" s="280"/>
      <c r="U25" s="188"/>
      <c r="V25" s="280"/>
      <c r="W25" s="280"/>
      <c r="X25" s="280"/>
      <c r="Y25" s="191"/>
      <c r="Z25" s="196"/>
      <c r="AA25" s="186"/>
      <c r="AB25" s="191"/>
      <c r="AC25" s="191"/>
    </row>
    <row r="26" spans="1:29" s="183" customFormat="1" ht="12" customHeight="1">
      <c r="A26" s="242"/>
      <c r="B26" s="236"/>
      <c r="C26" s="237"/>
      <c r="D26" s="242"/>
      <c r="E26" s="263" t="s">
        <v>89</v>
      </c>
      <c r="F26" s="265" t="s">
        <v>90</v>
      </c>
      <c r="G26" s="266"/>
      <c r="H26" s="263" t="s">
        <v>45</v>
      </c>
      <c r="I26" s="263" t="s">
        <v>89</v>
      </c>
      <c r="J26" s="265" t="s">
        <v>90</v>
      </c>
      <c r="K26" s="266"/>
      <c r="L26" s="263" t="s">
        <v>45</v>
      </c>
      <c r="M26" s="241" t="s">
        <v>206</v>
      </c>
      <c r="N26" s="238" t="s">
        <v>139</v>
      </c>
      <c r="O26" s="239"/>
      <c r="P26" s="240"/>
      <c r="Q26" s="184"/>
      <c r="R26" s="281"/>
      <c r="S26" s="280"/>
      <c r="T26" s="280"/>
      <c r="U26" s="188"/>
      <c r="V26" s="281"/>
      <c r="W26" s="280"/>
      <c r="X26" s="280"/>
      <c r="Y26" s="191"/>
      <c r="Z26" s="196"/>
      <c r="AA26" s="186"/>
      <c r="AB26" s="191"/>
      <c r="AC26" s="191"/>
    </row>
    <row r="27" spans="1:29" s="183" customFormat="1" ht="22.5">
      <c r="A27" s="243"/>
      <c r="B27" s="268" t="s">
        <v>177</v>
      </c>
      <c r="C27" s="269"/>
      <c r="D27" s="243"/>
      <c r="E27" s="264"/>
      <c r="F27" s="181" t="s">
        <v>141</v>
      </c>
      <c r="G27" s="179" t="s">
        <v>91</v>
      </c>
      <c r="H27" s="264"/>
      <c r="I27" s="264"/>
      <c r="J27" s="181" t="s">
        <v>141</v>
      </c>
      <c r="K27" s="179" t="s">
        <v>91</v>
      </c>
      <c r="L27" s="264"/>
      <c r="M27" s="243"/>
      <c r="N27" s="225" t="s">
        <v>204</v>
      </c>
      <c r="O27" s="225" t="s">
        <v>205</v>
      </c>
      <c r="P27" s="226" t="s">
        <v>91</v>
      </c>
      <c r="Q27" s="184"/>
      <c r="R27" s="281"/>
      <c r="S27" s="194"/>
      <c r="T27" s="195"/>
      <c r="U27" s="188"/>
      <c r="V27" s="281"/>
      <c r="W27" s="194"/>
      <c r="X27" s="193"/>
      <c r="Y27" s="191"/>
      <c r="Z27" s="196"/>
      <c r="AA27" s="186"/>
      <c r="AB27" s="191"/>
      <c r="AC27" s="191"/>
    </row>
    <row r="28" spans="1:212" s="62" customFormat="1" ht="12" customHeight="1">
      <c r="A28" s="132"/>
      <c r="B28" s="64" t="s">
        <v>99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184"/>
      <c r="R28" s="172"/>
      <c r="S28" s="172"/>
      <c r="T28" s="186"/>
      <c r="U28" s="188"/>
      <c r="V28" s="172"/>
      <c r="W28" s="172"/>
      <c r="X28" s="172"/>
      <c r="Y28" s="172"/>
      <c r="Z28" s="196"/>
      <c r="AA28" s="186"/>
      <c r="AB28" s="172"/>
      <c r="AC28" s="172"/>
      <c r="GZ28" s="55"/>
      <c r="HA28" s="55"/>
      <c r="HB28" s="55"/>
      <c r="HC28" s="55"/>
      <c r="HD28" s="55"/>
    </row>
    <row r="29" spans="1:212" s="62" customFormat="1" ht="12" customHeight="1">
      <c r="A29" s="133">
        <v>102020102000000</v>
      </c>
      <c r="B29" s="67">
        <v>1</v>
      </c>
      <c r="C29" s="68" t="s">
        <v>8</v>
      </c>
      <c r="D29" s="69"/>
      <c r="E29" s="70">
        <v>25</v>
      </c>
      <c r="F29" s="70">
        <v>25</v>
      </c>
      <c r="G29" s="71">
        <v>100</v>
      </c>
      <c r="H29" s="72">
        <v>0</v>
      </c>
      <c r="I29" s="72">
        <v>23</v>
      </c>
      <c r="J29" s="72">
        <v>19</v>
      </c>
      <c r="K29" s="71">
        <v>82.6086956521739</v>
      </c>
      <c r="L29" s="72">
        <v>4</v>
      </c>
      <c r="M29" s="167">
        <v>9248</v>
      </c>
      <c r="N29" s="227">
        <v>8929</v>
      </c>
      <c r="O29" s="56">
        <v>9214</v>
      </c>
      <c r="P29" s="74">
        <v>99.63235294117648</v>
      </c>
      <c r="Q29" s="184"/>
      <c r="R29" s="205"/>
      <c r="S29" s="175"/>
      <c r="T29" s="186"/>
      <c r="U29" s="188"/>
      <c r="V29" s="206"/>
      <c r="W29" s="175"/>
      <c r="X29" s="198"/>
      <c r="Y29" s="172"/>
      <c r="Z29" s="196"/>
      <c r="AA29" s="186"/>
      <c r="AB29" s="172"/>
      <c r="AC29" s="172"/>
      <c r="GZ29" s="56">
        <v>25</v>
      </c>
      <c r="HA29" s="56">
        <v>25</v>
      </c>
      <c r="HB29" s="56">
        <v>23</v>
      </c>
      <c r="HC29" s="56">
        <v>19</v>
      </c>
      <c r="HD29" s="56">
        <v>9100</v>
      </c>
    </row>
    <row r="30" spans="1:212" s="62" customFormat="1" ht="12" customHeight="1">
      <c r="A30" s="133">
        <v>102020101000000</v>
      </c>
      <c r="B30" s="67">
        <v>2</v>
      </c>
      <c r="C30" s="68" t="s">
        <v>51</v>
      </c>
      <c r="D30" s="69"/>
      <c r="E30" s="70">
        <v>48</v>
      </c>
      <c r="F30" s="70">
        <v>48</v>
      </c>
      <c r="G30" s="71">
        <v>100</v>
      </c>
      <c r="H30" s="72">
        <v>0</v>
      </c>
      <c r="I30" s="72">
        <v>43</v>
      </c>
      <c r="J30" s="72">
        <v>32</v>
      </c>
      <c r="K30" s="71">
        <v>74.4186046511628</v>
      </c>
      <c r="L30" s="72">
        <v>11</v>
      </c>
      <c r="M30" s="167">
        <v>19630</v>
      </c>
      <c r="N30" s="227">
        <v>14614</v>
      </c>
      <c r="O30" s="56">
        <v>15024</v>
      </c>
      <c r="P30" s="74">
        <v>76.53591441670912</v>
      </c>
      <c r="Q30" s="184"/>
      <c r="R30" s="206"/>
      <c r="S30" s="175"/>
      <c r="T30" s="186"/>
      <c r="U30" s="188"/>
      <c r="V30" s="206"/>
      <c r="W30" s="175"/>
      <c r="X30" s="198"/>
      <c r="Y30" s="172"/>
      <c r="Z30" s="196"/>
      <c r="AA30" s="186"/>
      <c r="AB30" s="172"/>
      <c r="AC30" s="172"/>
      <c r="GZ30" s="56">
        <v>48</v>
      </c>
      <c r="HA30" s="56">
        <v>48</v>
      </c>
      <c r="HB30" s="56">
        <v>43</v>
      </c>
      <c r="HC30" s="56">
        <v>32</v>
      </c>
      <c r="HD30" s="56">
        <v>14800</v>
      </c>
    </row>
    <row r="31" spans="1:212" s="62" customFormat="1" ht="12" customHeight="1">
      <c r="A31" s="134"/>
      <c r="B31" s="86" t="s">
        <v>100</v>
      </c>
      <c r="C31" s="68"/>
      <c r="D31" s="69"/>
      <c r="E31" s="70"/>
      <c r="F31" s="70"/>
      <c r="G31" s="71"/>
      <c r="H31" s="72"/>
      <c r="I31" s="72"/>
      <c r="J31" s="72"/>
      <c r="K31" s="71"/>
      <c r="L31" s="72"/>
      <c r="M31" s="167"/>
      <c r="N31" s="227"/>
      <c r="O31" s="56"/>
      <c r="P31" s="74"/>
      <c r="Q31" s="184"/>
      <c r="R31" s="175"/>
      <c r="S31" s="175"/>
      <c r="T31" s="186"/>
      <c r="U31" s="188"/>
      <c r="V31" s="175"/>
      <c r="W31" s="175"/>
      <c r="X31" s="198"/>
      <c r="Y31" s="172"/>
      <c r="Z31" s="196"/>
      <c r="AA31" s="186"/>
      <c r="AB31" s="172"/>
      <c r="AC31" s="172"/>
      <c r="GZ31" s="56"/>
      <c r="HA31" s="56"/>
      <c r="HB31" s="56"/>
      <c r="HC31" s="56"/>
      <c r="HD31" s="56"/>
    </row>
    <row r="32" spans="1:212" s="62" customFormat="1" ht="12" customHeight="1">
      <c r="A32" s="133">
        <v>102020202000000</v>
      </c>
      <c r="B32" s="67">
        <v>3</v>
      </c>
      <c r="C32" s="68" t="s">
        <v>11</v>
      </c>
      <c r="D32" s="69"/>
      <c r="E32" s="70">
        <v>18</v>
      </c>
      <c r="F32" s="70">
        <v>18</v>
      </c>
      <c r="G32" s="71">
        <v>100</v>
      </c>
      <c r="H32" s="72">
        <v>0</v>
      </c>
      <c r="I32" s="72">
        <v>23</v>
      </c>
      <c r="J32" s="72">
        <v>15</v>
      </c>
      <c r="K32" s="71">
        <v>65.21739130434783</v>
      </c>
      <c r="L32" s="72">
        <v>8</v>
      </c>
      <c r="M32" s="167">
        <v>5525</v>
      </c>
      <c r="N32" s="227">
        <v>5801</v>
      </c>
      <c r="O32" s="56">
        <v>6032</v>
      </c>
      <c r="P32" s="74">
        <v>109.1764705882353</v>
      </c>
      <c r="Q32" s="184"/>
      <c r="R32" s="175"/>
      <c r="S32" s="175"/>
      <c r="T32" s="186"/>
      <c r="U32" s="188"/>
      <c r="V32" s="175"/>
      <c r="W32" s="175"/>
      <c r="X32" s="198"/>
      <c r="Y32" s="172"/>
      <c r="Z32" s="196"/>
      <c r="AA32" s="186"/>
      <c r="AB32" s="172"/>
      <c r="AC32" s="172"/>
      <c r="GZ32" s="56">
        <v>18</v>
      </c>
      <c r="HA32" s="56">
        <v>18</v>
      </c>
      <c r="HB32" s="56">
        <v>23</v>
      </c>
      <c r="HC32" s="56">
        <v>15</v>
      </c>
      <c r="HD32" s="56">
        <v>5900</v>
      </c>
    </row>
    <row r="33" spans="1:212" s="62" customFormat="1" ht="12" customHeight="1">
      <c r="A33" s="133">
        <v>102020201000000</v>
      </c>
      <c r="B33" s="67">
        <v>4</v>
      </c>
      <c r="C33" s="68" t="s">
        <v>59</v>
      </c>
      <c r="D33" s="69"/>
      <c r="E33" s="70">
        <v>29</v>
      </c>
      <c r="F33" s="70">
        <v>29</v>
      </c>
      <c r="G33" s="71">
        <v>100</v>
      </c>
      <c r="H33" s="72">
        <v>0</v>
      </c>
      <c r="I33" s="72">
        <v>23</v>
      </c>
      <c r="J33" s="72">
        <v>19</v>
      </c>
      <c r="K33" s="71">
        <v>82.6086956521739</v>
      </c>
      <c r="L33" s="72">
        <v>4</v>
      </c>
      <c r="M33" s="167">
        <v>3964</v>
      </c>
      <c r="N33" s="227">
        <v>2559</v>
      </c>
      <c r="O33" s="56">
        <v>2618</v>
      </c>
      <c r="P33" s="74">
        <v>66.04439959636731</v>
      </c>
      <c r="Q33" s="184"/>
      <c r="R33" s="207"/>
      <c r="S33" s="175"/>
      <c r="T33" s="186"/>
      <c r="U33" s="188"/>
      <c r="V33" s="207"/>
      <c r="W33" s="175"/>
      <c r="X33" s="198"/>
      <c r="Y33" s="172"/>
      <c r="Z33" s="196"/>
      <c r="AA33" s="186"/>
      <c r="AB33" s="172"/>
      <c r="AC33" s="172"/>
      <c r="GZ33" s="56">
        <v>29</v>
      </c>
      <c r="HA33" s="56">
        <v>29</v>
      </c>
      <c r="HB33" s="56">
        <v>23</v>
      </c>
      <c r="HC33" s="56">
        <v>19</v>
      </c>
      <c r="HD33" s="56">
        <v>2700</v>
      </c>
    </row>
    <row r="34" spans="1:212" s="62" customFormat="1" ht="12" customHeight="1">
      <c r="A34" s="133">
        <v>102020211000000</v>
      </c>
      <c r="B34" s="67">
        <v>5</v>
      </c>
      <c r="C34" s="68" t="s">
        <v>178</v>
      </c>
      <c r="D34" s="69"/>
      <c r="E34" s="70">
        <v>29</v>
      </c>
      <c r="F34" s="70">
        <v>29</v>
      </c>
      <c r="G34" s="71">
        <v>100</v>
      </c>
      <c r="H34" s="72">
        <v>0</v>
      </c>
      <c r="I34" s="72">
        <v>11</v>
      </c>
      <c r="J34" s="72">
        <v>9</v>
      </c>
      <c r="K34" s="71">
        <v>81.81818181818183</v>
      </c>
      <c r="L34" s="72">
        <v>2</v>
      </c>
      <c r="M34" s="167">
        <v>6201</v>
      </c>
      <c r="N34" s="227">
        <v>5051</v>
      </c>
      <c r="O34" s="56">
        <v>5165</v>
      </c>
      <c r="P34" s="74">
        <v>83.29301725528141</v>
      </c>
      <c r="Q34" s="184"/>
      <c r="R34" s="207"/>
      <c r="S34" s="175"/>
      <c r="T34" s="186"/>
      <c r="U34" s="188"/>
      <c r="V34" s="207"/>
      <c r="W34" s="175"/>
      <c r="X34" s="198"/>
      <c r="Y34" s="172"/>
      <c r="Z34" s="196"/>
      <c r="AA34" s="186"/>
      <c r="AB34" s="172"/>
      <c r="AC34" s="172"/>
      <c r="GZ34" s="56">
        <v>29</v>
      </c>
      <c r="HA34" s="56">
        <v>29</v>
      </c>
      <c r="HB34" s="56">
        <v>11</v>
      </c>
      <c r="HC34" s="56">
        <v>9</v>
      </c>
      <c r="HD34" s="56">
        <v>5200</v>
      </c>
    </row>
    <row r="35" spans="1:212" s="62" customFormat="1" ht="12" customHeight="1">
      <c r="A35" s="134"/>
      <c r="B35" s="86" t="s">
        <v>101</v>
      </c>
      <c r="C35" s="68"/>
      <c r="D35" s="69"/>
      <c r="E35" s="70"/>
      <c r="F35" s="70"/>
      <c r="G35" s="71"/>
      <c r="H35" s="72"/>
      <c r="I35" s="72"/>
      <c r="J35" s="72"/>
      <c r="K35" s="71"/>
      <c r="L35" s="72"/>
      <c r="M35" s="167"/>
      <c r="N35" s="227"/>
      <c r="O35" s="56"/>
      <c r="P35" s="74"/>
      <c r="Q35" s="184"/>
      <c r="R35" s="175"/>
      <c r="S35" s="175"/>
      <c r="T35" s="186"/>
      <c r="U35" s="188"/>
      <c r="V35" s="175"/>
      <c r="W35" s="175"/>
      <c r="X35" s="198"/>
      <c r="Y35" s="172"/>
      <c r="Z35" s="196"/>
      <c r="AA35" s="186"/>
      <c r="AB35" s="172"/>
      <c r="AC35" s="172"/>
      <c r="GZ35" s="56"/>
      <c r="HA35" s="56"/>
      <c r="HB35" s="56"/>
      <c r="HC35" s="56"/>
      <c r="HD35" s="56"/>
    </row>
    <row r="36" spans="1:212" s="62" customFormat="1" ht="12" customHeight="1">
      <c r="A36" s="133">
        <v>102020303000000</v>
      </c>
      <c r="B36" s="67">
        <v>6</v>
      </c>
      <c r="C36" s="68" t="s">
        <v>78</v>
      </c>
      <c r="D36" s="69"/>
      <c r="E36" s="70">
        <v>47</v>
      </c>
      <c r="F36" s="70">
        <v>47</v>
      </c>
      <c r="G36" s="71">
        <v>100</v>
      </c>
      <c r="H36" s="72">
        <v>0</v>
      </c>
      <c r="I36" s="72">
        <v>28</v>
      </c>
      <c r="J36" s="72">
        <v>25</v>
      </c>
      <c r="K36" s="71">
        <v>89.28571428571429</v>
      </c>
      <c r="L36" s="72">
        <v>3</v>
      </c>
      <c r="M36" s="167">
        <v>10697</v>
      </c>
      <c r="N36" s="227">
        <v>9975</v>
      </c>
      <c r="O36" s="56">
        <v>10260</v>
      </c>
      <c r="P36" s="74">
        <v>95.91474245115454</v>
      </c>
      <c r="Q36" s="184"/>
      <c r="R36" s="207"/>
      <c r="S36" s="175"/>
      <c r="T36" s="186"/>
      <c r="U36" s="208"/>
      <c r="V36" s="207"/>
      <c r="W36" s="175"/>
      <c r="X36" s="198"/>
      <c r="Y36" s="172"/>
      <c r="Z36" s="196"/>
      <c r="AA36" s="186"/>
      <c r="AB36" s="172"/>
      <c r="AC36" s="172"/>
      <c r="GZ36" s="56">
        <v>47</v>
      </c>
      <c r="HA36" s="56">
        <v>47</v>
      </c>
      <c r="HB36" s="56">
        <v>28</v>
      </c>
      <c r="HC36" s="56">
        <v>25</v>
      </c>
      <c r="HD36" s="56">
        <v>10200</v>
      </c>
    </row>
    <row r="37" spans="1:212" s="62" customFormat="1" ht="12" customHeight="1">
      <c r="A37" s="133">
        <v>102020305000000</v>
      </c>
      <c r="B37" s="67">
        <v>7</v>
      </c>
      <c r="C37" s="68" t="s">
        <v>9</v>
      </c>
      <c r="D37" s="69"/>
      <c r="E37" s="70">
        <v>22</v>
      </c>
      <c r="F37" s="70">
        <v>22</v>
      </c>
      <c r="G37" s="71">
        <v>100</v>
      </c>
      <c r="H37" s="72">
        <v>0</v>
      </c>
      <c r="I37" s="72">
        <v>8</v>
      </c>
      <c r="J37" s="72">
        <v>7</v>
      </c>
      <c r="K37" s="71">
        <v>87.5</v>
      </c>
      <c r="L37" s="72">
        <v>1</v>
      </c>
      <c r="M37" s="167">
        <v>7543</v>
      </c>
      <c r="N37" s="227">
        <v>8243</v>
      </c>
      <c r="O37" s="56">
        <v>8406</v>
      </c>
      <c r="P37" s="74">
        <v>111.44107119183349</v>
      </c>
      <c r="Q37" s="184"/>
      <c r="R37" s="175"/>
      <c r="S37" s="175"/>
      <c r="T37" s="186"/>
      <c r="U37" s="209"/>
      <c r="V37" s="175"/>
      <c r="W37" s="175"/>
      <c r="X37" s="198"/>
      <c r="Y37" s="172"/>
      <c r="Z37" s="196"/>
      <c r="AA37" s="186"/>
      <c r="AB37" s="172"/>
      <c r="AC37" s="172"/>
      <c r="GZ37" s="56">
        <v>22</v>
      </c>
      <c r="HA37" s="56">
        <v>22</v>
      </c>
      <c r="HB37" s="56">
        <v>8</v>
      </c>
      <c r="HC37" s="56">
        <v>7</v>
      </c>
      <c r="HD37" s="56">
        <v>8400</v>
      </c>
    </row>
    <row r="38" spans="1:212" s="62" customFormat="1" ht="12" customHeight="1">
      <c r="A38" s="133">
        <v>102020301000000</v>
      </c>
      <c r="B38" s="67">
        <v>8</v>
      </c>
      <c r="C38" s="68" t="s">
        <v>10</v>
      </c>
      <c r="D38" s="69"/>
      <c r="E38" s="70">
        <v>23</v>
      </c>
      <c r="F38" s="70">
        <v>23</v>
      </c>
      <c r="G38" s="71">
        <v>100</v>
      </c>
      <c r="H38" s="72">
        <v>0</v>
      </c>
      <c r="I38" s="72">
        <v>20</v>
      </c>
      <c r="J38" s="72">
        <v>17</v>
      </c>
      <c r="K38" s="71">
        <v>85</v>
      </c>
      <c r="L38" s="72">
        <v>3</v>
      </c>
      <c r="M38" s="167">
        <v>6179</v>
      </c>
      <c r="N38" s="227">
        <v>6920</v>
      </c>
      <c r="O38" s="56">
        <v>7095</v>
      </c>
      <c r="P38" s="74">
        <v>114.82440524356691</v>
      </c>
      <c r="Q38" s="184"/>
      <c r="R38" s="175"/>
      <c r="S38" s="175"/>
      <c r="T38" s="186"/>
      <c r="U38" s="209"/>
      <c r="V38" s="175"/>
      <c r="W38" s="175"/>
      <c r="X38" s="198"/>
      <c r="Y38" s="172"/>
      <c r="Z38" s="196"/>
      <c r="AA38" s="186"/>
      <c r="AB38" s="172"/>
      <c r="AC38" s="172"/>
      <c r="GZ38" s="56">
        <v>23</v>
      </c>
      <c r="HA38" s="56">
        <v>23</v>
      </c>
      <c r="HB38" s="56">
        <v>20</v>
      </c>
      <c r="HC38" s="56">
        <v>17</v>
      </c>
      <c r="HD38" s="56">
        <v>6900</v>
      </c>
    </row>
    <row r="39" spans="1:212" s="62" customFormat="1" ht="12" customHeight="1">
      <c r="A39" s="133">
        <v>102020306000000</v>
      </c>
      <c r="B39" s="67">
        <v>9</v>
      </c>
      <c r="C39" s="68" t="s">
        <v>41</v>
      </c>
      <c r="D39" s="69"/>
      <c r="E39" s="70">
        <v>24</v>
      </c>
      <c r="F39" s="70">
        <v>24</v>
      </c>
      <c r="G39" s="71">
        <v>100</v>
      </c>
      <c r="H39" s="72">
        <v>0</v>
      </c>
      <c r="I39" s="72">
        <v>59</v>
      </c>
      <c r="J39" s="72">
        <v>40</v>
      </c>
      <c r="K39" s="71">
        <v>67.79661016949152</v>
      </c>
      <c r="L39" s="72">
        <v>19</v>
      </c>
      <c r="M39" s="167">
        <v>10739</v>
      </c>
      <c r="N39" s="227">
        <v>9912</v>
      </c>
      <c r="O39" s="56">
        <v>10652</v>
      </c>
      <c r="P39" s="74">
        <v>99.18986870285875</v>
      </c>
      <c r="Q39" s="184"/>
      <c r="R39" s="175"/>
      <c r="S39" s="175"/>
      <c r="T39" s="186"/>
      <c r="U39" s="209"/>
      <c r="V39" s="207"/>
      <c r="W39" s="175"/>
      <c r="X39" s="198"/>
      <c r="Y39" s="172"/>
      <c r="Z39" s="196"/>
      <c r="AA39" s="186"/>
      <c r="AB39" s="172"/>
      <c r="AC39" s="172"/>
      <c r="GZ39" s="56">
        <v>24</v>
      </c>
      <c r="HA39" s="56">
        <v>24</v>
      </c>
      <c r="HB39" s="56">
        <v>59</v>
      </c>
      <c r="HC39" s="56">
        <v>40</v>
      </c>
      <c r="HD39" s="56">
        <v>9900</v>
      </c>
    </row>
    <row r="40" spans="1:212" s="62" customFormat="1" ht="12" customHeight="1">
      <c r="A40" s="133">
        <v>102020304000000</v>
      </c>
      <c r="B40" s="67">
        <v>10</v>
      </c>
      <c r="C40" s="68" t="s">
        <v>12</v>
      </c>
      <c r="D40" s="69"/>
      <c r="E40" s="70">
        <v>38</v>
      </c>
      <c r="F40" s="70">
        <v>38</v>
      </c>
      <c r="G40" s="71">
        <v>100</v>
      </c>
      <c r="H40" s="72">
        <v>0</v>
      </c>
      <c r="I40" s="72">
        <v>20</v>
      </c>
      <c r="J40" s="72">
        <v>18</v>
      </c>
      <c r="K40" s="71">
        <v>90</v>
      </c>
      <c r="L40" s="72">
        <v>2</v>
      </c>
      <c r="M40" s="167">
        <v>19012</v>
      </c>
      <c r="N40" s="227">
        <v>17436</v>
      </c>
      <c r="O40" s="56">
        <v>18178</v>
      </c>
      <c r="P40" s="74">
        <v>95.61329686513781</v>
      </c>
      <c r="Q40" s="184"/>
      <c r="R40" s="207"/>
      <c r="S40" s="175"/>
      <c r="T40" s="186"/>
      <c r="U40" s="209"/>
      <c r="V40" s="207"/>
      <c r="W40" s="175"/>
      <c r="X40" s="198"/>
      <c r="Y40" s="172"/>
      <c r="Z40" s="196"/>
      <c r="AA40" s="186"/>
      <c r="AB40" s="172"/>
      <c r="AC40" s="172"/>
      <c r="GZ40" s="56">
        <v>38</v>
      </c>
      <c r="HA40" s="56">
        <v>38</v>
      </c>
      <c r="HB40" s="56">
        <v>20</v>
      </c>
      <c r="HC40" s="56">
        <v>18</v>
      </c>
      <c r="HD40" s="56">
        <v>17800</v>
      </c>
    </row>
    <row r="41" spans="1:212" s="62" customFormat="1" ht="12" customHeight="1">
      <c r="A41" s="133">
        <v>102020307000000</v>
      </c>
      <c r="B41" s="67">
        <v>11</v>
      </c>
      <c r="C41" s="68" t="s">
        <v>179</v>
      </c>
      <c r="D41" s="69"/>
      <c r="E41" s="70">
        <v>24</v>
      </c>
      <c r="F41" s="70">
        <v>24</v>
      </c>
      <c r="G41" s="71">
        <v>100</v>
      </c>
      <c r="H41" s="72">
        <v>0</v>
      </c>
      <c r="I41" s="72">
        <v>73</v>
      </c>
      <c r="J41" s="72">
        <v>73</v>
      </c>
      <c r="K41" s="71">
        <v>100</v>
      </c>
      <c r="L41" s="72">
        <v>0</v>
      </c>
      <c r="M41" s="167">
        <v>10833</v>
      </c>
      <c r="N41" s="227">
        <v>11731</v>
      </c>
      <c r="O41" s="56">
        <v>12028</v>
      </c>
      <c r="P41" s="74">
        <v>111.0311086494969</v>
      </c>
      <c r="Q41" s="184"/>
      <c r="R41" s="175"/>
      <c r="S41" s="175"/>
      <c r="T41" s="186"/>
      <c r="U41" s="209"/>
      <c r="V41" s="175"/>
      <c r="W41" s="175"/>
      <c r="X41" s="198"/>
      <c r="Y41" s="172"/>
      <c r="Z41" s="196"/>
      <c r="AA41" s="186"/>
      <c r="AB41" s="172"/>
      <c r="AC41" s="172"/>
      <c r="GZ41" s="56">
        <v>24</v>
      </c>
      <c r="HA41" s="56">
        <v>24</v>
      </c>
      <c r="HB41" s="56">
        <v>73</v>
      </c>
      <c r="HC41" s="56">
        <v>73</v>
      </c>
      <c r="HD41" s="56">
        <v>12000</v>
      </c>
    </row>
    <row r="42" spans="1:212" s="62" customFormat="1" ht="12" customHeight="1">
      <c r="A42" s="133">
        <v>102020302000000</v>
      </c>
      <c r="B42" s="75">
        <v>12</v>
      </c>
      <c r="C42" s="76" t="s">
        <v>102</v>
      </c>
      <c r="D42" s="77"/>
      <c r="E42" s="78">
        <v>49</v>
      </c>
      <c r="F42" s="78">
        <v>49</v>
      </c>
      <c r="G42" s="79">
        <v>100</v>
      </c>
      <c r="H42" s="80">
        <v>0</v>
      </c>
      <c r="I42" s="72">
        <v>9</v>
      </c>
      <c r="J42" s="72">
        <v>9</v>
      </c>
      <c r="K42" s="79">
        <v>100</v>
      </c>
      <c r="L42" s="80">
        <v>0</v>
      </c>
      <c r="M42" s="167">
        <v>33524</v>
      </c>
      <c r="N42" s="228">
        <v>47851</v>
      </c>
      <c r="O42" s="57">
        <v>49202</v>
      </c>
      <c r="P42" s="81">
        <v>146.76649564491112</v>
      </c>
      <c r="Q42" s="184"/>
      <c r="R42" s="175"/>
      <c r="S42" s="175"/>
      <c r="T42" s="186"/>
      <c r="U42" s="209"/>
      <c r="V42" s="175"/>
      <c r="W42" s="175"/>
      <c r="X42" s="198"/>
      <c r="Y42" s="172"/>
      <c r="Z42" s="196"/>
      <c r="AA42" s="186"/>
      <c r="AB42" s="172"/>
      <c r="AC42" s="172"/>
      <c r="GZ42" s="57">
        <v>49</v>
      </c>
      <c r="HA42" s="57">
        <v>49</v>
      </c>
      <c r="HB42" s="57">
        <v>8</v>
      </c>
      <c r="HC42" s="57">
        <v>8</v>
      </c>
      <c r="HD42" s="57">
        <v>48200</v>
      </c>
    </row>
    <row r="43" spans="1:212" s="62" customFormat="1" ht="12" customHeight="1">
      <c r="A43" s="78"/>
      <c r="B43" s="258" t="s">
        <v>92</v>
      </c>
      <c r="C43" s="259"/>
      <c r="D43" s="260"/>
      <c r="E43" s="82">
        <v>376</v>
      </c>
      <c r="F43" s="82">
        <v>376</v>
      </c>
      <c r="G43" s="83">
        <v>100</v>
      </c>
      <c r="H43" s="84">
        <v>0</v>
      </c>
      <c r="I43" s="82">
        <v>340</v>
      </c>
      <c r="J43" s="82">
        <v>283</v>
      </c>
      <c r="K43" s="83">
        <v>83.23529411764706</v>
      </c>
      <c r="L43" s="84">
        <v>57</v>
      </c>
      <c r="M43" s="58">
        <v>143095</v>
      </c>
      <c r="N43" s="229">
        <f>SUM(N29:N42)</f>
        <v>149022</v>
      </c>
      <c r="O43" s="85">
        <v>153874</v>
      </c>
      <c r="P43" s="83">
        <v>107.53275795799992</v>
      </c>
      <c r="Q43" s="184"/>
      <c r="R43" s="199"/>
      <c r="S43" s="199"/>
      <c r="T43" s="200"/>
      <c r="U43" s="209"/>
      <c r="V43" s="199"/>
      <c r="W43" s="199"/>
      <c r="X43" s="201"/>
      <c r="Y43" s="172"/>
      <c r="Z43" s="196"/>
      <c r="AA43" s="186"/>
      <c r="AB43" s="172"/>
      <c r="AC43" s="172"/>
      <c r="GZ43" s="58">
        <v>376</v>
      </c>
      <c r="HA43" s="58">
        <v>376</v>
      </c>
      <c r="HB43" s="58">
        <v>339</v>
      </c>
      <c r="HC43" s="58">
        <v>282</v>
      </c>
      <c r="HD43" s="58">
        <v>151100</v>
      </c>
    </row>
    <row r="44" spans="13:212" ht="12.75">
      <c r="M44" s="166"/>
      <c r="N44" s="166"/>
      <c r="Q44" s="184"/>
      <c r="R44" s="203"/>
      <c r="U44" s="209"/>
      <c r="Z44" s="196"/>
      <c r="AA44" s="186"/>
      <c r="GZ44" s="105">
        <v>376</v>
      </c>
      <c r="HA44" s="105">
        <v>376</v>
      </c>
      <c r="HB44" s="105">
        <v>339</v>
      </c>
      <c r="HC44" s="105">
        <v>282</v>
      </c>
      <c r="HD44" s="105">
        <v>151100</v>
      </c>
    </row>
    <row r="45" spans="1:212" s="60" customFormat="1" ht="15" customHeight="1">
      <c r="A45" s="270" t="s">
        <v>67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184"/>
      <c r="R45" s="171"/>
      <c r="S45" s="171"/>
      <c r="T45" s="185"/>
      <c r="U45" s="209"/>
      <c r="V45" s="171"/>
      <c r="W45" s="171"/>
      <c r="X45" s="171"/>
      <c r="Y45" s="171"/>
      <c r="Z45" s="196"/>
      <c r="AA45" s="186"/>
      <c r="AB45" s="171"/>
      <c r="AC45" s="171"/>
      <c r="GZ45" s="54"/>
      <c r="HA45" s="54"/>
      <c r="HB45" s="54"/>
      <c r="HC45" s="54"/>
      <c r="HD45" s="54"/>
    </row>
    <row r="46" spans="1:212" s="62" customFormat="1" ht="12" customHeight="1">
      <c r="A46" s="271" t="s">
        <v>108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184"/>
      <c r="R46" s="172"/>
      <c r="S46" s="172"/>
      <c r="T46" s="186"/>
      <c r="U46" s="209"/>
      <c r="V46" s="172"/>
      <c r="W46" s="172"/>
      <c r="X46" s="172"/>
      <c r="Y46" s="172"/>
      <c r="Z46" s="196"/>
      <c r="AA46" s="186"/>
      <c r="AB46" s="172"/>
      <c r="AC46" s="172"/>
      <c r="GZ46" s="55"/>
      <c r="HA46" s="55"/>
      <c r="HB46" s="55"/>
      <c r="HC46" s="55"/>
      <c r="HD46" s="55"/>
    </row>
    <row r="47" spans="1:212" s="62" customFormat="1" ht="12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184"/>
      <c r="R47" s="189"/>
      <c r="S47" s="189"/>
      <c r="T47" s="190"/>
      <c r="U47" s="209"/>
      <c r="V47" s="189"/>
      <c r="W47" s="189"/>
      <c r="X47" s="189"/>
      <c r="Y47" s="172"/>
      <c r="Z47" s="196"/>
      <c r="AA47" s="186"/>
      <c r="AB47" s="172"/>
      <c r="AC47" s="172"/>
      <c r="GZ47" s="55"/>
      <c r="HA47" s="55"/>
      <c r="HB47" s="55"/>
      <c r="HC47" s="55"/>
      <c r="HD47" s="55"/>
    </row>
    <row r="48" spans="1:212" s="62" customFormat="1" ht="12" customHeight="1">
      <c r="A48" s="233" t="s">
        <v>176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184"/>
      <c r="R48" s="172"/>
      <c r="S48" s="172"/>
      <c r="T48" s="186"/>
      <c r="U48" s="209"/>
      <c r="V48" s="172"/>
      <c r="W48" s="172"/>
      <c r="X48" s="172"/>
      <c r="Y48" s="172"/>
      <c r="Z48" s="196"/>
      <c r="AA48" s="186"/>
      <c r="AB48" s="172"/>
      <c r="AC48" s="172"/>
      <c r="GZ48" s="55"/>
      <c r="HA48" s="55"/>
      <c r="HB48" s="55"/>
      <c r="HC48" s="55"/>
      <c r="HD48" s="55"/>
    </row>
    <row r="49" spans="1:212" s="62" customFormat="1" ht="12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184"/>
      <c r="R49" s="172"/>
      <c r="S49" s="172"/>
      <c r="T49" s="186"/>
      <c r="U49" s="209"/>
      <c r="V49" s="172"/>
      <c r="W49" s="172"/>
      <c r="X49" s="172"/>
      <c r="Y49" s="172"/>
      <c r="Z49" s="196"/>
      <c r="AA49" s="186"/>
      <c r="AB49" s="172"/>
      <c r="AC49" s="172"/>
      <c r="GZ49" s="55"/>
      <c r="HA49" s="55"/>
      <c r="HB49" s="55"/>
      <c r="HC49" s="55"/>
      <c r="HD49" s="55"/>
    </row>
    <row r="50" spans="17:212" s="62" customFormat="1" ht="12" customHeight="1">
      <c r="Q50" s="184"/>
      <c r="R50" s="172"/>
      <c r="S50" s="172"/>
      <c r="T50" s="186"/>
      <c r="U50" s="209"/>
      <c r="V50" s="172"/>
      <c r="W50" s="172"/>
      <c r="X50" s="172"/>
      <c r="Y50" s="172"/>
      <c r="Z50" s="196"/>
      <c r="AA50" s="186"/>
      <c r="AB50" s="172"/>
      <c r="AC50" s="172"/>
      <c r="GZ50" s="55"/>
      <c r="HA50" s="55"/>
      <c r="HB50" s="55"/>
      <c r="HC50" s="55"/>
      <c r="HD50" s="55"/>
    </row>
    <row r="51" spans="1:29" s="183" customFormat="1" ht="12" customHeight="1">
      <c r="A51" s="241" t="s">
        <v>197</v>
      </c>
      <c r="B51" s="234" t="s">
        <v>87</v>
      </c>
      <c r="C51" s="235"/>
      <c r="D51" s="241" t="s">
        <v>202</v>
      </c>
      <c r="E51" s="265" t="s">
        <v>134</v>
      </c>
      <c r="F51" s="267"/>
      <c r="G51" s="267"/>
      <c r="H51" s="266"/>
      <c r="I51" s="265" t="s">
        <v>88</v>
      </c>
      <c r="J51" s="267"/>
      <c r="K51" s="267"/>
      <c r="L51" s="266"/>
      <c r="M51" s="265" t="s">
        <v>135</v>
      </c>
      <c r="N51" s="267"/>
      <c r="O51" s="267"/>
      <c r="P51" s="266"/>
      <c r="Q51" s="184"/>
      <c r="R51" s="280"/>
      <c r="S51" s="280"/>
      <c r="T51" s="280"/>
      <c r="U51" s="209"/>
      <c r="V51" s="280"/>
      <c r="W51" s="280"/>
      <c r="X51" s="280"/>
      <c r="Y51" s="191"/>
      <c r="Z51" s="196"/>
      <c r="AA51" s="186"/>
      <c r="AB51" s="191"/>
      <c r="AC51" s="191"/>
    </row>
    <row r="52" spans="1:29" s="183" customFormat="1" ht="12" customHeight="1">
      <c r="A52" s="242"/>
      <c r="B52" s="236"/>
      <c r="C52" s="237"/>
      <c r="D52" s="242"/>
      <c r="E52" s="263" t="s">
        <v>89</v>
      </c>
      <c r="F52" s="265" t="s">
        <v>90</v>
      </c>
      <c r="G52" s="266"/>
      <c r="H52" s="263" t="s">
        <v>45</v>
      </c>
      <c r="I52" s="263" t="s">
        <v>89</v>
      </c>
      <c r="J52" s="265" t="s">
        <v>90</v>
      </c>
      <c r="K52" s="266"/>
      <c r="L52" s="263" t="s">
        <v>45</v>
      </c>
      <c r="M52" s="241" t="s">
        <v>206</v>
      </c>
      <c r="N52" s="238" t="s">
        <v>139</v>
      </c>
      <c r="O52" s="239"/>
      <c r="P52" s="240"/>
      <c r="Q52" s="184"/>
      <c r="R52" s="281"/>
      <c r="S52" s="280"/>
      <c r="T52" s="280"/>
      <c r="U52" s="209"/>
      <c r="V52" s="281"/>
      <c r="W52" s="280"/>
      <c r="X52" s="280"/>
      <c r="Y52" s="191"/>
      <c r="Z52" s="196"/>
      <c r="AA52" s="186"/>
      <c r="AB52" s="191"/>
      <c r="AC52" s="191"/>
    </row>
    <row r="53" spans="1:29" s="183" customFormat="1" ht="22.5">
      <c r="A53" s="243"/>
      <c r="B53" s="268" t="s">
        <v>177</v>
      </c>
      <c r="C53" s="269"/>
      <c r="D53" s="243"/>
      <c r="E53" s="264"/>
      <c r="F53" s="181" t="s">
        <v>141</v>
      </c>
      <c r="G53" s="179" t="s">
        <v>91</v>
      </c>
      <c r="H53" s="264"/>
      <c r="I53" s="264"/>
      <c r="J53" s="181" t="s">
        <v>141</v>
      </c>
      <c r="K53" s="179" t="s">
        <v>91</v>
      </c>
      <c r="L53" s="264"/>
      <c r="M53" s="243"/>
      <c r="N53" s="225" t="s">
        <v>204</v>
      </c>
      <c r="O53" s="225" t="s">
        <v>205</v>
      </c>
      <c r="P53" s="226" t="s">
        <v>91</v>
      </c>
      <c r="Q53" s="184"/>
      <c r="R53" s="281"/>
      <c r="S53" s="194"/>
      <c r="T53" s="195"/>
      <c r="U53" s="209"/>
      <c r="V53" s="281"/>
      <c r="W53" s="194"/>
      <c r="X53" s="193"/>
      <c r="Y53" s="191"/>
      <c r="Z53" s="196"/>
      <c r="AA53" s="186"/>
      <c r="AB53" s="191"/>
      <c r="AC53" s="191"/>
    </row>
    <row r="54" spans="1:212" s="62" customFormat="1" ht="12" customHeight="1">
      <c r="A54" s="132"/>
      <c r="B54" s="64" t="s">
        <v>103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184"/>
      <c r="R54" s="172"/>
      <c r="S54" s="172"/>
      <c r="T54" s="186"/>
      <c r="U54" s="209"/>
      <c r="V54" s="172"/>
      <c r="W54" s="172"/>
      <c r="X54" s="172"/>
      <c r="Y54" s="172"/>
      <c r="Z54" s="196"/>
      <c r="AA54" s="186"/>
      <c r="AB54" s="172"/>
      <c r="AC54" s="172"/>
      <c r="GZ54" s="55"/>
      <c r="HA54" s="55"/>
      <c r="HB54" s="55"/>
      <c r="HC54" s="55"/>
      <c r="HD54" s="55"/>
    </row>
    <row r="55" spans="1:212" s="62" customFormat="1" ht="12" customHeight="1">
      <c r="A55" s="133">
        <v>102030102000000</v>
      </c>
      <c r="B55" s="67">
        <v>1</v>
      </c>
      <c r="C55" s="68" t="s">
        <v>83</v>
      </c>
      <c r="D55" s="69"/>
      <c r="E55" s="70">
        <v>16</v>
      </c>
      <c r="F55" s="70">
        <v>16</v>
      </c>
      <c r="G55" s="71">
        <v>100</v>
      </c>
      <c r="H55" s="72">
        <v>0</v>
      </c>
      <c r="I55" s="72">
        <v>73</v>
      </c>
      <c r="J55" s="72">
        <v>45</v>
      </c>
      <c r="K55" s="71">
        <v>61.64383561643836</v>
      </c>
      <c r="L55" s="72">
        <v>28</v>
      </c>
      <c r="M55" s="167">
        <v>4056</v>
      </c>
      <c r="N55" s="227">
        <v>3014</v>
      </c>
      <c r="O55" s="56">
        <v>3129</v>
      </c>
      <c r="P55" s="87">
        <v>77.14497041420118</v>
      </c>
      <c r="Q55" s="184"/>
      <c r="R55" s="206"/>
      <c r="S55" s="175"/>
      <c r="T55" s="186"/>
      <c r="U55" s="209"/>
      <c r="V55" s="206"/>
      <c r="W55" s="175"/>
      <c r="X55" s="210"/>
      <c r="Y55" s="172"/>
      <c r="Z55" s="196"/>
      <c r="AA55" s="186"/>
      <c r="AB55" s="172"/>
      <c r="AC55" s="172"/>
      <c r="GZ55" s="56">
        <v>16</v>
      </c>
      <c r="HA55" s="56">
        <v>16</v>
      </c>
      <c r="HB55" s="56">
        <v>73</v>
      </c>
      <c r="HC55" s="56">
        <v>43</v>
      </c>
      <c r="HD55" s="56">
        <v>3500</v>
      </c>
    </row>
    <row r="56" spans="1:212" s="62" customFormat="1" ht="12" customHeight="1">
      <c r="A56" s="133">
        <v>102030103000000</v>
      </c>
      <c r="B56" s="67">
        <v>2</v>
      </c>
      <c r="C56" s="68" t="s">
        <v>69</v>
      </c>
      <c r="D56" s="69"/>
      <c r="E56" s="70">
        <v>22</v>
      </c>
      <c r="F56" s="70">
        <v>22</v>
      </c>
      <c r="G56" s="71">
        <v>100</v>
      </c>
      <c r="H56" s="72">
        <v>0</v>
      </c>
      <c r="I56" s="72">
        <v>150</v>
      </c>
      <c r="J56" s="72">
        <v>121</v>
      </c>
      <c r="K56" s="71">
        <v>80.66666666666666</v>
      </c>
      <c r="L56" s="72">
        <v>29</v>
      </c>
      <c r="M56" s="167">
        <v>4174</v>
      </c>
      <c r="N56" s="227">
        <v>3387</v>
      </c>
      <c r="O56" s="56">
        <v>3530</v>
      </c>
      <c r="P56" s="87">
        <v>84.57115476760902</v>
      </c>
      <c r="Q56" s="184"/>
      <c r="R56" s="206"/>
      <c r="S56" s="175"/>
      <c r="T56" s="186"/>
      <c r="U56" s="209"/>
      <c r="V56" s="206"/>
      <c r="W56" s="175"/>
      <c r="X56" s="210"/>
      <c r="Y56" s="172"/>
      <c r="Z56" s="196"/>
      <c r="AA56" s="186"/>
      <c r="AB56" s="172"/>
      <c r="AC56" s="172"/>
      <c r="GZ56" s="56">
        <v>22</v>
      </c>
      <c r="HA56" s="56">
        <v>22</v>
      </c>
      <c r="HB56" s="56">
        <v>150</v>
      </c>
      <c r="HC56" s="56">
        <v>121</v>
      </c>
      <c r="HD56" s="56">
        <v>4000</v>
      </c>
    </row>
    <row r="57" spans="1:212" s="62" customFormat="1" ht="12" customHeight="1">
      <c r="A57" s="133">
        <v>102030104000000</v>
      </c>
      <c r="B57" s="67">
        <v>3</v>
      </c>
      <c r="C57" s="68" t="s">
        <v>84</v>
      </c>
      <c r="D57" s="69"/>
      <c r="E57" s="70">
        <v>22</v>
      </c>
      <c r="F57" s="70">
        <v>22</v>
      </c>
      <c r="G57" s="71">
        <v>100</v>
      </c>
      <c r="H57" s="72">
        <v>0</v>
      </c>
      <c r="I57" s="72">
        <v>124</v>
      </c>
      <c r="J57" s="72">
        <v>72</v>
      </c>
      <c r="K57" s="71">
        <v>58.06451612903226</v>
      </c>
      <c r="L57" s="72">
        <v>52</v>
      </c>
      <c r="M57" s="169">
        <v>3207</v>
      </c>
      <c r="N57" s="227">
        <v>2237</v>
      </c>
      <c r="O57" s="56">
        <v>2269</v>
      </c>
      <c r="P57" s="87">
        <v>70.75148113501714</v>
      </c>
      <c r="Q57" s="184"/>
      <c r="R57" s="211"/>
      <c r="S57" s="175"/>
      <c r="T57" s="186"/>
      <c r="U57" s="209"/>
      <c r="V57" s="211"/>
      <c r="W57" s="175"/>
      <c r="X57" s="210"/>
      <c r="Y57" s="172"/>
      <c r="Z57" s="196"/>
      <c r="AA57" s="186"/>
      <c r="AB57" s="172"/>
      <c r="AC57" s="172"/>
      <c r="GZ57" s="56">
        <v>22</v>
      </c>
      <c r="HA57" s="56">
        <v>22</v>
      </c>
      <c r="HB57" s="56">
        <v>124</v>
      </c>
      <c r="HC57" s="56">
        <v>72</v>
      </c>
      <c r="HD57" s="56">
        <v>2500</v>
      </c>
    </row>
    <row r="58" spans="1:212" s="62" customFormat="1" ht="12" customHeight="1">
      <c r="A58" s="133">
        <v>102030105000000</v>
      </c>
      <c r="B58" s="67">
        <v>4</v>
      </c>
      <c r="C58" s="68" t="s">
        <v>82</v>
      </c>
      <c r="D58" s="69"/>
      <c r="E58" s="70">
        <v>13</v>
      </c>
      <c r="F58" s="70">
        <v>13</v>
      </c>
      <c r="G58" s="71">
        <v>100</v>
      </c>
      <c r="H58" s="72">
        <v>0</v>
      </c>
      <c r="I58" s="72">
        <v>92</v>
      </c>
      <c r="J58" s="72">
        <v>85</v>
      </c>
      <c r="K58" s="71">
        <v>92.3913043478261</v>
      </c>
      <c r="L58" s="72">
        <v>7</v>
      </c>
      <c r="M58" s="167">
        <v>3128</v>
      </c>
      <c r="N58" s="227">
        <v>2470</v>
      </c>
      <c r="O58" s="56">
        <v>2518</v>
      </c>
      <c r="P58" s="87">
        <v>80.49872122762149</v>
      </c>
      <c r="Q58" s="184"/>
      <c r="R58" s="207"/>
      <c r="S58" s="175"/>
      <c r="T58" s="186"/>
      <c r="U58" s="209"/>
      <c r="V58" s="207"/>
      <c r="W58" s="175"/>
      <c r="X58" s="210"/>
      <c r="Y58" s="172"/>
      <c r="Z58" s="196"/>
      <c r="AA58" s="186"/>
      <c r="AB58" s="172"/>
      <c r="AC58" s="172"/>
      <c r="GZ58" s="56">
        <v>13</v>
      </c>
      <c r="HA58" s="56">
        <v>13</v>
      </c>
      <c r="HB58" s="56">
        <v>92</v>
      </c>
      <c r="HC58" s="56">
        <v>85</v>
      </c>
      <c r="HD58" s="56">
        <v>3000</v>
      </c>
    </row>
    <row r="59" spans="1:212" s="62" customFormat="1" ht="12" customHeight="1">
      <c r="A59" s="133">
        <v>102030101000000</v>
      </c>
      <c r="B59" s="67"/>
      <c r="C59" s="68" t="s">
        <v>104</v>
      </c>
      <c r="D59" s="69"/>
      <c r="E59" s="70">
        <v>1</v>
      </c>
      <c r="F59" s="70">
        <v>1</v>
      </c>
      <c r="G59" s="71">
        <v>100</v>
      </c>
      <c r="H59" s="72">
        <v>0</v>
      </c>
      <c r="I59" s="72">
        <v>2</v>
      </c>
      <c r="J59" s="72">
        <v>2</v>
      </c>
      <c r="K59" s="71">
        <v>100</v>
      </c>
      <c r="L59" s="72">
        <v>0</v>
      </c>
      <c r="M59" s="167">
        <v>223</v>
      </c>
      <c r="N59" s="227">
        <v>210</v>
      </c>
      <c r="O59" s="56">
        <v>213</v>
      </c>
      <c r="P59" s="87">
        <v>95.51569506726457</v>
      </c>
      <c r="Q59" s="184"/>
      <c r="R59" s="207"/>
      <c r="S59" s="175"/>
      <c r="T59" s="186"/>
      <c r="U59" s="209"/>
      <c r="V59" s="207"/>
      <c r="W59" s="175"/>
      <c r="X59" s="210"/>
      <c r="Y59" s="172"/>
      <c r="Z59" s="196"/>
      <c r="AA59" s="186"/>
      <c r="AB59" s="172"/>
      <c r="AC59" s="172"/>
      <c r="GZ59" s="56">
        <v>2</v>
      </c>
      <c r="HA59" s="56">
        <v>2</v>
      </c>
      <c r="HB59" s="56">
        <v>2</v>
      </c>
      <c r="HC59" s="56">
        <v>2</v>
      </c>
      <c r="HD59" s="56">
        <v>300</v>
      </c>
    </row>
    <row r="60" spans="1:212" s="62" customFormat="1" ht="12" customHeight="1">
      <c r="A60" s="134"/>
      <c r="B60" s="86" t="s">
        <v>99</v>
      </c>
      <c r="C60" s="68"/>
      <c r="D60" s="69"/>
      <c r="E60" s="70"/>
      <c r="F60" s="70"/>
      <c r="G60" s="71"/>
      <c r="H60" s="72"/>
      <c r="I60" s="72"/>
      <c r="J60" s="72"/>
      <c r="K60" s="71"/>
      <c r="L60" s="72"/>
      <c r="M60" s="167"/>
      <c r="N60" s="227"/>
      <c r="O60" s="56"/>
      <c r="P60" s="87"/>
      <c r="Q60" s="184"/>
      <c r="R60" s="175"/>
      <c r="S60" s="175"/>
      <c r="T60" s="186"/>
      <c r="U60" s="209"/>
      <c r="V60" s="175"/>
      <c r="W60" s="175"/>
      <c r="X60" s="210"/>
      <c r="Y60" s="172"/>
      <c r="Z60" s="196"/>
      <c r="AA60" s="186"/>
      <c r="AB60" s="172"/>
      <c r="AC60" s="172"/>
      <c r="GZ60" s="56"/>
      <c r="HA60" s="56"/>
      <c r="HB60" s="56"/>
      <c r="HC60" s="56"/>
      <c r="HD60" s="56"/>
    </row>
    <row r="61" spans="1:212" s="62" customFormat="1" ht="12" customHeight="1">
      <c r="A61" s="133">
        <v>102020103000000</v>
      </c>
      <c r="B61" s="67">
        <v>5</v>
      </c>
      <c r="C61" s="68" t="s">
        <v>14</v>
      </c>
      <c r="D61" s="69"/>
      <c r="E61" s="70">
        <v>42</v>
      </c>
      <c r="F61" s="70">
        <v>42</v>
      </c>
      <c r="G61" s="71">
        <v>100</v>
      </c>
      <c r="H61" s="72">
        <v>0</v>
      </c>
      <c r="I61" s="72">
        <v>19</v>
      </c>
      <c r="J61" s="72">
        <v>12</v>
      </c>
      <c r="K61" s="71">
        <v>63.1578947368421</v>
      </c>
      <c r="L61" s="72">
        <v>7</v>
      </c>
      <c r="M61" s="167">
        <v>13978</v>
      </c>
      <c r="N61" s="227">
        <v>13988</v>
      </c>
      <c r="O61" s="56">
        <v>14295</v>
      </c>
      <c r="P61" s="87">
        <v>102.26784947775076</v>
      </c>
      <c r="Q61" s="184"/>
      <c r="R61" s="175"/>
      <c r="S61" s="175"/>
      <c r="T61" s="186"/>
      <c r="U61" s="209"/>
      <c r="V61" s="175"/>
      <c r="W61" s="175"/>
      <c r="X61" s="210"/>
      <c r="Y61" s="172"/>
      <c r="Z61" s="196"/>
      <c r="AA61" s="186"/>
      <c r="AB61" s="172"/>
      <c r="AC61" s="172"/>
      <c r="GZ61" s="56">
        <v>42</v>
      </c>
      <c r="HA61" s="56">
        <v>42</v>
      </c>
      <c r="HB61" s="56">
        <v>19</v>
      </c>
      <c r="HC61" s="56">
        <v>12</v>
      </c>
      <c r="HD61" s="56">
        <v>14100</v>
      </c>
    </row>
    <row r="62" spans="1:212" s="62" customFormat="1" ht="12" customHeight="1">
      <c r="A62" s="133">
        <v>102020104000000</v>
      </c>
      <c r="B62" s="67">
        <v>6</v>
      </c>
      <c r="C62" s="68" t="s">
        <v>15</v>
      </c>
      <c r="D62" s="69"/>
      <c r="E62" s="70">
        <v>30</v>
      </c>
      <c r="F62" s="70">
        <v>30</v>
      </c>
      <c r="G62" s="71">
        <v>100</v>
      </c>
      <c r="H62" s="72">
        <v>0</v>
      </c>
      <c r="I62" s="72">
        <v>17</v>
      </c>
      <c r="J62" s="72">
        <v>12</v>
      </c>
      <c r="K62" s="71">
        <v>70.58823529411765</v>
      </c>
      <c r="L62" s="72">
        <v>5</v>
      </c>
      <c r="M62" s="167">
        <v>6754</v>
      </c>
      <c r="N62" s="227">
        <v>7331</v>
      </c>
      <c r="O62" s="56">
        <v>7532</v>
      </c>
      <c r="P62" s="87">
        <v>111.51909979271544</v>
      </c>
      <c r="Q62" s="184"/>
      <c r="R62" s="175"/>
      <c r="S62" s="175"/>
      <c r="T62" s="186"/>
      <c r="U62" s="209"/>
      <c r="V62" s="175"/>
      <c r="W62" s="175"/>
      <c r="X62" s="210"/>
      <c r="Y62" s="172"/>
      <c r="Z62" s="196"/>
      <c r="AA62" s="186"/>
      <c r="AB62" s="172"/>
      <c r="AC62" s="172"/>
      <c r="GZ62" s="56">
        <v>30</v>
      </c>
      <c r="HA62" s="56">
        <v>30</v>
      </c>
      <c r="HB62" s="56">
        <v>17</v>
      </c>
      <c r="HC62" s="56">
        <v>11</v>
      </c>
      <c r="HD62" s="56">
        <v>7400</v>
      </c>
    </row>
    <row r="63" spans="1:212" s="62" customFormat="1" ht="12" customHeight="1">
      <c r="A63" s="133">
        <v>102020105000000</v>
      </c>
      <c r="B63" s="67">
        <v>7</v>
      </c>
      <c r="C63" s="68" t="s">
        <v>16</v>
      </c>
      <c r="D63" s="69"/>
      <c r="E63" s="70">
        <v>28</v>
      </c>
      <c r="F63" s="70">
        <v>28</v>
      </c>
      <c r="G63" s="71">
        <v>100</v>
      </c>
      <c r="H63" s="72">
        <v>0</v>
      </c>
      <c r="I63" s="72">
        <v>7</v>
      </c>
      <c r="J63" s="72">
        <v>5</v>
      </c>
      <c r="K63" s="71">
        <v>71.42857142857143</v>
      </c>
      <c r="L63" s="72">
        <v>2</v>
      </c>
      <c r="M63" s="167">
        <v>5482</v>
      </c>
      <c r="N63" s="227">
        <v>5659</v>
      </c>
      <c r="O63" s="56">
        <v>5819</v>
      </c>
      <c r="P63" s="87">
        <v>106.14739146296972</v>
      </c>
      <c r="Q63" s="184"/>
      <c r="R63" s="175"/>
      <c r="S63" s="175"/>
      <c r="T63" s="186"/>
      <c r="U63" s="209"/>
      <c r="V63" s="175"/>
      <c r="W63" s="175"/>
      <c r="X63" s="210"/>
      <c r="Y63" s="172"/>
      <c r="Z63" s="196"/>
      <c r="AA63" s="186"/>
      <c r="AB63" s="172"/>
      <c r="AC63" s="172"/>
      <c r="GZ63" s="56">
        <v>28</v>
      </c>
      <c r="HA63" s="56">
        <v>28</v>
      </c>
      <c r="HB63" s="56">
        <v>7</v>
      </c>
      <c r="HC63" s="56">
        <v>5</v>
      </c>
      <c r="HD63" s="56">
        <v>5700</v>
      </c>
    </row>
    <row r="64" spans="1:212" s="62" customFormat="1" ht="12" customHeight="1">
      <c r="A64" s="133">
        <v>102020106000000</v>
      </c>
      <c r="B64" s="67">
        <v>8</v>
      </c>
      <c r="C64" s="68" t="s">
        <v>18</v>
      </c>
      <c r="D64" s="69"/>
      <c r="E64" s="70">
        <v>50</v>
      </c>
      <c r="F64" s="70">
        <v>50</v>
      </c>
      <c r="G64" s="71">
        <v>100</v>
      </c>
      <c r="H64" s="72">
        <v>0</v>
      </c>
      <c r="I64" s="72">
        <v>58</v>
      </c>
      <c r="J64" s="72">
        <v>48</v>
      </c>
      <c r="K64" s="71">
        <v>82.75862068965517</v>
      </c>
      <c r="L64" s="72">
        <v>10</v>
      </c>
      <c r="M64" s="167">
        <v>12874</v>
      </c>
      <c r="N64" s="227">
        <v>11439</v>
      </c>
      <c r="O64" s="56">
        <v>11734</v>
      </c>
      <c r="P64" s="87">
        <v>91.14494329656672</v>
      </c>
      <c r="Q64" s="184"/>
      <c r="R64" s="207"/>
      <c r="S64" s="175"/>
      <c r="T64" s="186"/>
      <c r="U64" s="209"/>
      <c r="V64" s="207"/>
      <c r="W64" s="175"/>
      <c r="X64" s="210"/>
      <c r="Y64" s="172"/>
      <c r="Z64" s="196"/>
      <c r="AA64" s="186"/>
      <c r="AB64" s="172"/>
      <c r="AC64" s="172"/>
      <c r="GZ64" s="56">
        <v>50</v>
      </c>
      <c r="HA64" s="56">
        <v>50</v>
      </c>
      <c r="HB64" s="56">
        <v>58</v>
      </c>
      <c r="HC64" s="56">
        <v>48</v>
      </c>
      <c r="HD64" s="56">
        <v>12000</v>
      </c>
    </row>
    <row r="65" spans="1:212" s="62" customFormat="1" ht="12" customHeight="1">
      <c r="A65" s="133">
        <v>102020107000000</v>
      </c>
      <c r="B65" s="67">
        <v>9</v>
      </c>
      <c r="C65" s="68" t="s">
        <v>19</v>
      </c>
      <c r="D65" s="69"/>
      <c r="E65" s="70">
        <v>25</v>
      </c>
      <c r="F65" s="70">
        <v>25</v>
      </c>
      <c r="G65" s="71">
        <v>100</v>
      </c>
      <c r="H65" s="72">
        <v>0</v>
      </c>
      <c r="I65" s="72">
        <v>34</v>
      </c>
      <c r="J65" s="72">
        <v>17</v>
      </c>
      <c r="K65" s="71">
        <v>50</v>
      </c>
      <c r="L65" s="72">
        <v>17</v>
      </c>
      <c r="M65" s="167">
        <v>8603</v>
      </c>
      <c r="N65" s="227">
        <v>9169</v>
      </c>
      <c r="O65" s="56">
        <v>9569</v>
      </c>
      <c r="P65" s="87">
        <v>111.2286411716843</v>
      </c>
      <c r="Q65" s="184"/>
      <c r="R65" s="175"/>
      <c r="S65" s="175"/>
      <c r="T65" s="186"/>
      <c r="U65" s="209"/>
      <c r="V65" s="175"/>
      <c r="W65" s="175"/>
      <c r="X65" s="210"/>
      <c r="Y65" s="172"/>
      <c r="Z65" s="196"/>
      <c r="AA65" s="186"/>
      <c r="AB65" s="172"/>
      <c r="AC65" s="172"/>
      <c r="GZ65" s="56">
        <v>25</v>
      </c>
      <c r="HA65" s="56">
        <v>25</v>
      </c>
      <c r="HB65" s="56">
        <v>34</v>
      </c>
      <c r="HC65" s="56">
        <v>17</v>
      </c>
      <c r="HD65" s="56">
        <v>9100</v>
      </c>
    </row>
    <row r="66" spans="1:212" s="62" customFormat="1" ht="12" customHeight="1">
      <c r="A66" s="133">
        <v>102020108000000</v>
      </c>
      <c r="B66" s="67">
        <v>10</v>
      </c>
      <c r="C66" s="68" t="s">
        <v>105</v>
      </c>
      <c r="D66" s="69"/>
      <c r="E66" s="70">
        <v>35</v>
      </c>
      <c r="F66" s="70">
        <v>35</v>
      </c>
      <c r="G66" s="71">
        <v>100</v>
      </c>
      <c r="H66" s="72">
        <v>0</v>
      </c>
      <c r="I66" s="72">
        <v>24</v>
      </c>
      <c r="J66" s="72">
        <v>20</v>
      </c>
      <c r="K66" s="71">
        <v>83.33333333333334</v>
      </c>
      <c r="L66" s="72">
        <v>4</v>
      </c>
      <c r="M66" s="167">
        <v>10271</v>
      </c>
      <c r="N66" s="227">
        <v>9292</v>
      </c>
      <c r="O66" s="56">
        <v>9602</v>
      </c>
      <c r="P66" s="87">
        <v>93.48651543179827</v>
      </c>
      <c r="Q66" s="184"/>
      <c r="R66" s="207"/>
      <c r="S66" s="175"/>
      <c r="T66" s="186"/>
      <c r="U66" s="209"/>
      <c r="V66" s="207"/>
      <c r="W66" s="175"/>
      <c r="X66" s="210"/>
      <c r="Y66" s="172"/>
      <c r="Z66" s="196"/>
      <c r="AA66" s="186"/>
      <c r="AB66" s="172"/>
      <c r="AC66" s="172"/>
      <c r="GZ66" s="56">
        <v>35</v>
      </c>
      <c r="HA66" s="56">
        <v>35</v>
      </c>
      <c r="HB66" s="56">
        <v>23</v>
      </c>
      <c r="HC66" s="56">
        <v>18</v>
      </c>
      <c r="HD66" s="56">
        <v>9500</v>
      </c>
    </row>
    <row r="67" spans="1:212" s="62" customFormat="1" ht="12" customHeight="1">
      <c r="A67" s="133">
        <v>102020109000000</v>
      </c>
      <c r="B67" s="67">
        <v>11</v>
      </c>
      <c r="C67" s="68" t="s">
        <v>52</v>
      </c>
      <c r="D67" s="69"/>
      <c r="E67" s="70">
        <v>16</v>
      </c>
      <c r="F67" s="70">
        <v>16</v>
      </c>
      <c r="G67" s="71">
        <v>100</v>
      </c>
      <c r="H67" s="72">
        <v>0</v>
      </c>
      <c r="I67" s="72">
        <v>24</v>
      </c>
      <c r="J67" s="72">
        <v>14</v>
      </c>
      <c r="K67" s="71">
        <v>58.333333333333336</v>
      </c>
      <c r="L67" s="72">
        <v>10</v>
      </c>
      <c r="M67" s="167">
        <v>7821</v>
      </c>
      <c r="N67" s="227">
        <v>6763</v>
      </c>
      <c r="O67" s="56">
        <v>7069</v>
      </c>
      <c r="P67" s="87">
        <v>90.38486127093722</v>
      </c>
      <c r="Q67" s="184"/>
      <c r="R67" s="207"/>
      <c r="S67" s="175"/>
      <c r="T67" s="186"/>
      <c r="U67" s="209"/>
      <c r="V67" s="207"/>
      <c r="W67" s="175"/>
      <c r="X67" s="210"/>
      <c r="Y67" s="172"/>
      <c r="Z67" s="196"/>
      <c r="AA67" s="186"/>
      <c r="AB67" s="172"/>
      <c r="AC67" s="172"/>
      <c r="GZ67" s="56">
        <v>16</v>
      </c>
      <c r="HA67" s="56">
        <v>16</v>
      </c>
      <c r="HB67" s="56">
        <v>24</v>
      </c>
      <c r="HC67" s="56">
        <v>14</v>
      </c>
      <c r="HD67" s="56">
        <v>7500</v>
      </c>
    </row>
    <row r="68" spans="1:212" s="62" customFormat="1" ht="12" customHeight="1">
      <c r="A68" s="133">
        <v>102020110000000</v>
      </c>
      <c r="B68" s="67">
        <v>12</v>
      </c>
      <c r="C68" s="68" t="s">
        <v>4</v>
      </c>
      <c r="D68" s="69"/>
      <c r="E68" s="70">
        <v>13</v>
      </c>
      <c r="F68" s="70">
        <v>13</v>
      </c>
      <c r="G68" s="71">
        <v>100</v>
      </c>
      <c r="H68" s="72">
        <v>0</v>
      </c>
      <c r="I68" s="72">
        <v>16</v>
      </c>
      <c r="J68" s="72">
        <v>16</v>
      </c>
      <c r="K68" s="71">
        <v>100</v>
      </c>
      <c r="L68" s="72">
        <v>0</v>
      </c>
      <c r="M68" s="167">
        <v>4283</v>
      </c>
      <c r="N68" s="227">
        <v>4126</v>
      </c>
      <c r="O68" s="56">
        <v>4288</v>
      </c>
      <c r="P68" s="87">
        <v>100.11674060238151</v>
      </c>
      <c r="Q68" s="184"/>
      <c r="R68" s="196"/>
      <c r="S68" s="175"/>
      <c r="T68" s="186"/>
      <c r="U68" s="209"/>
      <c r="V68" s="207"/>
      <c r="W68" s="175"/>
      <c r="X68" s="210"/>
      <c r="Y68" s="172"/>
      <c r="Z68" s="196"/>
      <c r="AA68" s="186"/>
      <c r="AB68" s="172"/>
      <c r="AC68" s="172"/>
      <c r="GZ68" s="56">
        <v>13</v>
      </c>
      <c r="HA68" s="56">
        <v>13</v>
      </c>
      <c r="HB68" s="56">
        <v>16</v>
      </c>
      <c r="HC68" s="56">
        <v>16</v>
      </c>
      <c r="HD68" s="56">
        <v>4200</v>
      </c>
    </row>
    <row r="69" spans="1:212" s="62" customFormat="1" ht="12" customHeight="1">
      <c r="A69" s="134"/>
      <c r="B69" s="86" t="s">
        <v>100</v>
      </c>
      <c r="C69" s="68"/>
      <c r="D69" s="69"/>
      <c r="E69" s="70"/>
      <c r="F69" s="70"/>
      <c r="G69" s="71"/>
      <c r="H69" s="72"/>
      <c r="I69" s="72"/>
      <c r="J69" s="72"/>
      <c r="K69" s="71"/>
      <c r="L69" s="72"/>
      <c r="M69" s="167"/>
      <c r="N69" s="227"/>
      <c r="O69" s="56"/>
      <c r="P69" s="87"/>
      <c r="Q69" s="184"/>
      <c r="R69" s="175"/>
      <c r="S69" s="175"/>
      <c r="T69" s="186"/>
      <c r="U69" s="209"/>
      <c r="V69" s="175"/>
      <c r="W69" s="175"/>
      <c r="X69" s="210"/>
      <c r="Y69" s="172"/>
      <c r="Z69" s="196"/>
      <c r="AA69" s="186"/>
      <c r="AB69" s="172"/>
      <c r="AC69" s="172"/>
      <c r="GZ69" s="56"/>
      <c r="HA69" s="56"/>
      <c r="HB69" s="56"/>
      <c r="HC69" s="56"/>
      <c r="HD69" s="56"/>
    </row>
    <row r="70" spans="1:212" s="62" customFormat="1" ht="12" customHeight="1">
      <c r="A70" s="133">
        <v>102020203000000</v>
      </c>
      <c r="B70" s="67">
        <v>13</v>
      </c>
      <c r="C70" s="68" t="s">
        <v>79</v>
      </c>
      <c r="D70" s="69"/>
      <c r="E70" s="70">
        <v>20</v>
      </c>
      <c r="F70" s="70">
        <v>20</v>
      </c>
      <c r="G70" s="71">
        <v>100</v>
      </c>
      <c r="H70" s="72">
        <v>0</v>
      </c>
      <c r="I70" s="72">
        <v>154</v>
      </c>
      <c r="J70" s="72">
        <v>143</v>
      </c>
      <c r="K70" s="71">
        <v>92.85714285714286</v>
      </c>
      <c r="L70" s="72">
        <v>11</v>
      </c>
      <c r="M70" s="167">
        <v>7405</v>
      </c>
      <c r="N70" s="227">
        <v>6448</v>
      </c>
      <c r="O70" s="56">
        <v>6604</v>
      </c>
      <c r="P70" s="87">
        <v>89.18298446995273</v>
      </c>
      <c r="Q70" s="184"/>
      <c r="R70" s="207"/>
      <c r="S70" s="175"/>
      <c r="T70" s="186"/>
      <c r="U70" s="209"/>
      <c r="V70" s="207"/>
      <c r="W70" s="175"/>
      <c r="X70" s="210"/>
      <c r="Y70" s="172"/>
      <c r="Z70" s="196"/>
      <c r="AA70" s="186"/>
      <c r="AB70" s="172"/>
      <c r="AC70" s="172"/>
      <c r="GZ70" s="56">
        <v>20</v>
      </c>
      <c r="HA70" s="56">
        <v>20</v>
      </c>
      <c r="HB70" s="56">
        <v>154</v>
      </c>
      <c r="HC70" s="56">
        <v>143</v>
      </c>
      <c r="HD70" s="56">
        <v>7000</v>
      </c>
    </row>
    <row r="71" spans="1:212" s="62" customFormat="1" ht="12" customHeight="1">
      <c r="A71" s="133">
        <v>102020204000000</v>
      </c>
      <c r="B71" s="67">
        <v>14</v>
      </c>
      <c r="C71" s="68" t="s">
        <v>13</v>
      </c>
      <c r="D71" s="69"/>
      <c r="E71" s="70">
        <v>27</v>
      </c>
      <c r="F71" s="70">
        <v>27</v>
      </c>
      <c r="G71" s="71">
        <v>100</v>
      </c>
      <c r="H71" s="72">
        <v>0</v>
      </c>
      <c r="I71" s="72">
        <v>60</v>
      </c>
      <c r="J71" s="72">
        <v>40</v>
      </c>
      <c r="K71" s="71">
        <v>66.66666666666666</v>
      </c>
      <c r="L71" s="72">
        <v>20</v>
      </c>
      <c r="M71" s="167">
        <v>7767</v>
      </c>
      <c r="N71" s="227">
        <v>6839</v>
      </c>
      <c r="O71" s="56">
        <v>6976</v>
      </c>
      <c r="P71" s="87">
        <v>89.81588773014035</v>
      </c>
      <c r="Q71" s="184"/>
      <c r="R71" s="207"/>
      <c r="S71" s="175"/>
      <c r="T71" s="186"/>
      <c r="U71" s="209"/>
      <c r="V71" s="207"/>
      <c r="W71" s="175"/>
      <c r="X71" s="210"/>
      <c r="Y71" s="172"/>
      <c r="Z71" s="196"/>
      <c r="AA71" s="186"/>
      <c r="AB71" s="172"/>
      <c r="AC71" s="172"/>
      <c r="GZ71" s="56">
        <v>27</v>
      </c>
      <c r="HA71" s="56">
        <v>27</v>
      </c>
      <c r="HB71" s="56">
        <v>60</v>
      </c>
      <c r="HC71" s="56">
        <v>40</v>
      </c>
      <c r="HD71" s="56">
        <v>7500</v>
      </c>
    </row>
    <row r="72" spans="1:212" s="62" customFormat="1" ht="12" customHeight="1">
      <c r="A72" s="133">
        <v>102020205000000</v>
      </c>
      <c r="B72" s="67">
        <v>15</v>
      </c>
      <c r="C72" s="68" t="s">
        <v>70</v>
      </c>
      <c r="D72" s="69"/>
      <c r="E72" s="70">
        <v>19</v>
      </c>
      <c r="F72" s="70">
        <v>19</v>
      </c>
      <c r="G72" s="71">
        <v>100</v>
      </c>
      <c r="H72" s="72">
        <v>0</v>
      </c>
      <c r="I72" s="72">
        <v>94</v>
      </c>
      <c r="J72" s="72">
        <v>87</v>
      </c>
      <c r="K72" s="71">
        <v>92.5531914893617</v>
      </c>
      <c r="L72" s="72">
        <v>7</v>
      </c>
      <c r="M72" s="167">
        <v>8350</v>
      </c>
      <c r="N72" s="227">
        <v>6858</v>
      </c>
      <c r="O72" s="56">
        <v>6982</v>
      </c>
      <c r="P72" s="87">
        <v>83.61676646706587</v>
      </c>
      <c r="Q72" s="184"/>
      <c r="R72" s="207"/>
      <c r="S72" s="175"/>
      <c r="T72" s="186"/>
      <c r="U72" s="209"/>
      <c r="V72" s="207"/>
      <c r="W72" s="175"/>
      <c r="X72" s="210"/>
      <c r="Y72" s="172"/>
      <c r="Z72" s="196"/>
      <c r="AA72" s="186"/>
      <c r="AB72" s="172"/>
      <c r="AC72" s="172"/>
      <c r="GZ72" s="56">
        <v>19</v>
      </c>
      <c r="HA72" s="56">
        <v>19</v>
      </c>
      <c r="HB72" s="56">
        <v>94</v>
      </c>
      <c r="HC72" s="56">
        <v>87</v>
      </c>
      <c r="HD72" s="56">
        <v>7500</v>
      </c>
    </row>
    <row r="73" spans="1:212" s="62" customFormat="1" ht="12" customHeight="1">
      <c r="A73" s="133">
        <v>102020212000000</v>
      </c>
      <c r="B73" s="67">
        <v>16</v>
      </c>
      <c r="C73" s="88" t="s">
        <v>106</v>
      </c>
      <c r="D73" s="69"/>
      <c r="E73" s="70">
        <v>12</v>
      </c>
      <c r="F73" s="70">
        <v>12</v>
      </c>
      <c r="G73" s="71">
        <v>100</v>
      </c>
      <c r="H73" s="72">
        <v>0</v>
      </c>
      <c r="I73" s="72">
        <v>0</v>
      </c>
      <c r="J73" s="72">
        <v>0</v>
      </c>
      <c r="K73" s="71"/>
      <c r="L73" s="72">
        <v>0</v>
      </c>
      <c r="M73" s="167">
        <v>3904</v>
      </c>
      <c r="N73" s="227">
        <v>314</v>
      </c>
      <c r="O73" s="56">
        <v>314</v>
      </c>
      <c r="P73" s="87">
        <v>8.043032786885245</v>
      </c>
      <c r="Q73" s="184"/>
      <c r="R73" s="207"/>
      <c r="S73" s="175"/>
      <c r="T73" s="186"/>
      <c r="U73" s="209"/>
      <c r="V73" s="207"/>
      <c r="W73" s="175"/>
      <c r="X73" s="210"/>
      <c r="Y73" s="172"/>
      <c r="Z73" s="196"/>
      <c r="AA73" s="186"/>
      <c r="AB73" s="172"/>
      <c r="AC73" s="172"/>
      <c r="GZ73" s="56">
        <v>12</v>
      </c>
      <c r="HA73" s="56">
        <v>12</v>
      </c>
      <c r="HB73" s="56">
        <v>0</v>
      </c>
      <c r="HC73" s="56">
        <v>0</v>
      </c>
      <c r="HD73" s="56">
        <v>3500</v>
      </c>
    </row>
    <row r="74" spans="1:212" s="62" customFormat="1" ht="12" customHeight="1">
      <c r="A74" s="133">
        <v>102020206000000</v>
      </c>
      <c r="B74" s="67">
        <v>17</v>
      </c>
      <c r="C74" s="68" t="s">
        <v>17</v>
      </c>
      <c r="D74" s="69"/>
      <c r="E74" s="70">
        <v>41</v>
      </c>
      <c r="F74" s="70">
        <v>41</v>
      </c>
      <c r="G74" s="71">
        <v>100</v>
      </c>
      <c r="H74" s="72">
        <v>0</v>
      </c>
      <c r="I74" s="72">
        <v>19</v>
      </c>
      <c r="J74" s="72">
        <v>17</v>
      </c>
      <c r="K74" s="71">
        <v>89.47368421052632</v>
      </c>
      <c r="L74" s="72">
        <v>2</v>
      </c>
      <c r="M74" s="167">
        <v>7258</v>
      </c>
      <c r="N74" s="227">
        <v>7820</v>
      </c>
      <c r="O74" s="56">
        <v>7936</v>
      </c>
      <c r="P74" s="87">
        <v>109.34141636814549</v>
      </c>
      <c r="Q74" s="184"/>
      <c r="R74" s="175"/>
      <c r="S74" s="175"/>
      <c r="T74" s="186"/>
      <c r="U74" s="209"/>
      <c r="V74" s="175"/>
      <c r="W74" s="175"/>
      <c r="X74" s="210"/>
      <c r="Y74" s="172"/>
      <c r="Z74" s="196"/>
      <c r="AA74" s="186"/>
      <c r="AB74" s="172"/>
      <c r="AC74" s="172"/>
      <c r="GZ74" s="56">
        <v>41</v>
      </c>
      <c r="HA74" s="56">
        <v>41</v>
      </c>
      <c r="HB74" s="56">
        <v>19</v>
      </c>
      <c r="HC74" s="56">
        <v>17</v>
      </c>
      <c r="HD74" s="56">
        <v>8100</v>
      </c>
    </row>
    <row r="75" spans="1:212" s="62" customFormat="1" ht="12" customHeight="1">
      <c r="A75" s="133">
        <v>102020207000000</v>
      </c>
      <c r="B75" s="67">
        <v>18</v>
      </c>
      <c r="C75" s="68" t="s">
        <v>80</v>
      </c>
      <c r="D75" s="69"/>
      <c r="E75" s="70">
        <v>30</v>
      </c>
      <c r="F75" s="70">
        <v>30</v>
      </c>
      <c r="G75" s="71">
        <v>100</v>
      </c>
      <c r="H75" s="72">
        <v>0</v>
      </c>
      <c r="I75" s="72">
        <v>192</v>
      </c>
      <c r="J75" s="72">
        <v>186</v>
      </c>
      <c r="K75" s="71">
        <v>96.875</v>
      </c>
      <c r="L75" s="72">
        <v>6</v>
      </c>
      <c r="M75" s="167">
        <v>9026</v>
      </c>
      <c r="N75" s="227">
        <v>8130</v>
      </c>
      <c r="O75" s="56">
        <v>8271</v>
      </c>
      <c r="P75" s="87">
        <v>91.63527586970973</v>
      </c>
      <c r="Q75" s="184"/>
      <c r="R75" s="207"/>
      <c r="S75" s="175"/>
      <c r="T75" s="186"/>
      <c r="U75" s="209"/>
      <c r="V75" s="207"/>
      <c r="W75" s="175"/>
      <c r="X75" s="210"/>
      <c r="Y75" s="172"/>
      <c r="Z75" s="196"/>
      <c r="AA75" s="186"/>
      <c r="AB75" s="172"/>
      <c r="AC75" s="172"/>
      <c r="GZ75" s="56">
        <v>30</v>
      </c>
      <c r="HA75" s="56">
        <v>30</v>
      </c>
      <c r="HB75" s="56">
        <v>192</v>
      </c>
      <c r="HC75" s="56">
        <v>186</v>
      </c>
      <c r="HD75" s="56">
        <v>8500</v>
      </c>
    </row>
    <row r="76" spans="1:212" s="62" customFormat="1" ht="12" customHeight="1">
      <c r="A76" s="133">
        <v>102020208000000</v>
      </c>
      <c r="B76" s="67">
        <v>19</v>
      </c>
      <c r="C76" s="68" t="s">
        <v>20</v>
      </c>
      <c r="D76" s="69"/>
      <c r="E76" s="70">
        <v>18</v>
      </c>
      <c r="F76" s="70">
        <v>18</v>
      </c>
      <c r="G76" s="71">
        <v>100</v>
      </c>
      <c r="H76" s="72">
        <v>0</v>
      </c>
      <c r="I76" s="72">
        <v>25</v>
      </c>
      <c r="J76" s="72">
        <v>24</v>
      </c>
      <c r="K76" s="71">
        <v>96</v>
      </c>
      <c r="L76" s="72">
        <v>1</v>
      </c>
      <c r="M76" s="167">
        <v>5248</v>
      </c>
      <c r="N76" s="227">
        <v>4622</v>
      </c>
      <c r="O76" s="56">
        <v>4788</v>
      </c>
      <c r="P76" s="87">
        <v>91.23475609756098</v>
      </c>
      <c r="Q76" s="184"/>
      <c r="R76" s="207"/>
      <c r="S76" s="175"/>
      <c r="T76" s="186"/>
      <c r="U76" s="209"/>
      <c r="V76" s="207"/>
      <c r="W76" s="175"/>
      <c r="X76" s="210"/>
      <c r="Y76" s="172"/>
      <c r="Z76" s="196"/>
      <c r="AA76" s="186"/>
      <c r="AB76" s="172"/>
      <c r="AC76" s="172"/>
      <c r="GZ76" s="56">
        <v>18</v>
      </c>
      <c r="HA76" s="56">
        <v>18</v>
      </c>
      <c r="HB76" s="56">
        <v>25</v>
      </c>
      <c r="HC76" s="56">
        <v>22</v>
      </c>
      <c r="HD76" s="56">
        <v>5000</v>
      </c>
    </row>
    <row r="77" spans="1:212" s="62" customFormat="1" ht="12" customHeight="1">
      <c r="A77" s="133">
        <v>102020209000000</v>
      </c>
      <c r="B77" s="67">
        <v>20</v>
      </c>
      <c r="C77" s="68" t="s">
        <v>81</v>
      </c>
      <c r="D77" s="69"/>
      <c r="E77" s="70">
        <v>18</v>
      </c>
      <c r="F77" s="70">
        <v>18</v>
      </c>
      <c r="G77" s="71">
        <v>100</v>
      </c>
      <c r="H77" s="72">
        <v>0</v>
      </c>
      <c r="I77" s="72">
        <v>33</v>
      </c>
      <c r="J77" s="72">
        <v>20</v>
      </c>
      <c r="K77" s="71">
        <v>60.60606060606061</v>
      </c>
      <c r="L77" s="72">
        <v>13</v>
      </c>
      <c r="M77" s="167">
        <v>5625</v>
      </c>
      <c r="N77" s="227">
        <v>6475</v>
      </c>
      <c r="O77" s="56">
        <v>6586</v>
      </c>
      <c r="P77" s="87">
        <v>117.08444444444443</v>
      </c>
      <c r="Q77" s="184"/>
      <c r="R77" s="175"/>
      <c r="S77" s="175"/>
      <c r="T77" s="186"/>
      <c r="U77" s="209"/>
      <c r="V77" s="175"/>
      <c r="W77" s="175"/>
      <c r="X77" s="210"/>
      <c r="Y77" s="172"/>
      <c r="Z77" s="196"/>
      <c r="AA77" s="186"/>
      <c r="AB77" s="172"/>
      <c r="AC77" s="172"/>
      <c r="GZ77" s="56">
        <v>18</v>
      </c>
      <c r="HA77" s="56">
        <v>18</v>
      </c>
      <c r="HB77" s="56">
        <v>33</v>
      </c>
      <c r="HC77" s="56">
        <v>20</v>
      </c>
      <c r="HD77" s="56">
        <v>6500</v>
      </c>
    </row>
    <row r="78" spans="1:212" s="62" customFormat="1" ht="12" customHeight="1">
      <c r="A78" s="133">
        <v>102020210000000</v>
      </c>
      <c r="B78" s="67">
        <v>21</v>
      </c>
      <c r="C78" s="68" t="s">
        <v>3</v>
      </c>
      <c r="D78" s="69"/>
      <c r="E78" s="70">
        <v>10</v>
      </c>
      <c r="F78" s="70">
        <v>10</v>
      </c>
      <c r="G78" s="71">
        <v>100</v>
      </c>
      <c r="H78" s="72">
        <v>0</v>
      </c>
      <c r="I78" s="72">
        <v>7</v>
      </c>
      <c r="J78" s="72">
        <v>4</v>
      </c>
      <c r="K78" s="71">
        <v>57.14285714285714</v>
      </c>
      <c r="L78" s="72">
        <v>3</v>
      </c>
      <c r="M78" s="167">
        <v>980</v>
      </c>
      <c r="N78" s="227">
        <v>815</v>
      </c>
      <c r="O78" s="56">
        <v>839</v>
      </c>
      <c r="P78" s="87">
        <v>85.61224489795919</v>
      </c>
      <c r="Q78" s="184"/>
      <c r="R78" s="207"/>
      <c r="S78" s="175"/>
      <c r="T78" s="186"/>
      <c r="U78" s="209"/>
      <c r="V78" s="207"/>
      <c r="W78" s="175"/>
      <c r="X78" s="210"/>
      <c r="Y78" s="172"/>
      <c r="Z78" s="196"/>
      <c r="AA78" s="186"/>
      <c r="AB78" s="172"/>
      <c r="AC78" s="172"/>
      <c r="GZ78" s="56">
        <v>10</v>
      </c>
      <c r="HA78" s="56">
        <v>10</v>
      </c>
      <c r="HB78" s="56">
        <v>7</v>
      </c>
      <c r="HC78" s="56">
        <v>4</v>
      </c>
      <c r="HD78" s="56">
        <v>900</v>
      </c>
    </row>
    <row r="79" spans="1:212" s="62" customFormat="1" ht="12" customHeight="1">
      <c r="A79" s="133">
        <v>102020211000000</v>
      </c>
      <c r="B79" s="75"/>
      <c r="C79" s="76" t="s">
        <v>107</v>
      </c>
      <c r="D79" s="77"/>
      <c r="E79" s="78">
        <v>2</v>
      </c>
      <c r="F79" s="78">
        <v>2</v>
      </c>
      <c r="G79" s="79">
        <v>100</v>
      </c>
      <c r="H79" s="80">
        <v>0</v>
      </c>
      <c r="I79" s="72">
        <v>1</v>
      </c>
      <c r="J79" s="72">
        <v>0</v>
      </c>
      <c r="K79" s="79">
        <v>0</v>
      </c>
      <c r="L79" s="80">
        <v>1</v>
      </c>
      <c r="M79" s="167">
        <v>440</v>
      </c>
      <c r="N79" s="228">
        <v>768</v>
      </c>
      <c r="O79" s="57">
        <v>781</v>
      </c>
      <c r="P79" s="89">
        <v>177.5</v>
      </c>
      <c r="Q79" s="184"/>
      <c r="R79" s="175"/>
      <c r="S79" s="175"/>
      <c r="T79" s="186"/>
      <c r="U79" s="209"/>
      <c r="V79" s="175"/>
      <c r="W79" s="175"/>
      <c r="X79" s="210"/>
      <c r="Y79" s="172"/>
      <c r="Z79" s="196"/>
      <c r="AA79" s="186"/>
      <c r="AB79" s="172"/>
      <c r="AC79" s="172"/>
      <c r="GZ79" s="57">
        <v>2</v>
      </c>
      <c r="HA79" s="57">
        <v>2</v>
      </c>
      <c r="HB79" s="57">
        <v>1</v>
      </c>
      <c r="HC79" s="57">
        <v>0</v>
      </c>
      <c r="HD79" s="57">
        <v>800</v>
      </c>
    </row>
    <row r="80" spans="1:212" s="62" customFormat="1" ht="12" customHeight="1">
      <c r="A80" s="78"/>
      <c r="B80" s="258" t="s">
        <v>92</v>
      </c>
      <c r="C80" s="259"/>
      <c r="D80" s="260"/>
      <c r="E80" s="82">
        <v>510</v>
      </c>
      <c r="F80" s="82">
        <v>510</v>
      </c>
      <c r="G80" s="83">
        <v>100</v>
      </c>
      <c r="H80" s="84">
        <v>0</v>
      </c>
      <c r="I80" s="85">
        <v>1225</v>
      </c>
      <c r="J80" s="82">
        <v>990</v>
      </c>
      <c r="K80" s="83">
        <v>80.81632653061224</v>
      </c>
      <c r="L80" s="84">
        <v>235</v>
      </c>
      <c r="M80" s="59">
        <v>140857</v>
      </c>
      <c r="N80" s="229">
        <f>SUM(N55:N79)</f>
        <v>128174</v>
      </c>
      <c r="O80" s="85">
        <v>131644</v>
      </c>
      <c r="P80" s="83">
        <v>93.4593239952576</v>
      </c>
      <c r="Q80" s="184"/>
      <c r="R80" s="199"/>
      <c r="S80" s="199"/>
      <c r="T80" s="200"/>
      <c r="U80" s="209"/>
      <c r="V80" s="199"/>
      <c r="W80" s="199"/>
      <c r="X80" s="201"/>
      <c r="Y80" s="172"/>
      <c r="Z80" s="196"/>
      <c r="AA80" s="186"/>
      <c r="AB80" s="172"/>
      <c r="AC80" s="172"/>
      <c r="GZ80" s="59">
        <v>511</v>
      </c>
      <c r="HA80" s="59">
        <v>511</v>
      </c>
      <c r="HB80" s="59">
        <v>1224</v>
      </c>
      <c r="HC80" s="59">
        <v>983</v>
      </c>
      <c r="HD80" s="59">
        <v>138100</v>
      </c>
    </row>
    <row r="81" spans="13:212" ht="12.75">
      <c r="M81" s="166"/>
      <c r="N81" s="166"/>
      <c r="Q81" s="184"/>
      <c r="R81" s="203"/>
      <c r="U81" s="209"/>
      <c r="Z81" s="196"/>
      <c r="AA81" s="186"/>
      <c r="GZ81" s="105">
        <v>511</v>
      </c>
      <c r="HA81" s="105">
        <v>511</v>
      </c>
      <c r="HB81" s="105">
        <v>1224</v>
      </c>
      <c r="HC81" s="105">
        <v>983</v>
      </c>
      <c r="HD81" s="105">
        <v>138100</v>
      </c>
    </row>
    <row r="82" spans="1:212" s="60" customFormat="1" ht="15" customHeight="1">
      <c r="A82" s="270" t="s">
        <v>65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184"/>
      <c r="R82" s="171"/>
      <c r="S82" s="171"/>
      <c r="T82" s="185"/>
      <c r="U82" s="209"/>
      <c r="V82" s="171"/>
      <c r="W82" s="171"/>
      <c r="X82" s="171"/>
      <c r="Y82" s="171"/>
      <c r="Z82" s="196"/>
      <c r="AA82" s="186"/>
      <c r="AB82" s="171"/>
      <c r="AC82" s="171"/>
      <c r="GZ82" s="54"/>
      <c r="HA82" s="54"/>
      <c r="HB82" s="54"/>
      <c r="HC82" s="54"/>
      <c r="HD82" s="54"/>
    </row>
    <row r="83" spans="1:212" s="62" customFormat="1" ht="12" customHeight="1">
      <c r="A83" s="271" t="s">
        <v>114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184"/>
      <c r="R83" s="172"/>
      <c r="S83" s="172"/>
      <c r="T83" s="186"/>
      <c r="U83" s="208"/>
      <c r="V83" s="172"/>
      <c r="W83" s="172"/>
      <c r="X83" s="172"/>
      <c r="Y83" s="172"/>
      <c r="Z83" s="196"/>
      <c r="AA83" s="186"/>
      <c r="AB83" s="172"/>
      <c r="AC83" s="172"/>
      <c r="GZ83" s="55"/>
      <c r="HA83" s="55"/>
      <c r="HB83" s="55"/>
      <c r="HC83" s="55"/>
      <c r="HD83" s="55"/>
    </row>
    <row r="84" spans="5:212" s="62" customFormat="1" ht="12" customHeight="1">
      <c r="E84" s="61"/>
      <c r="M84" s="109"/>
      <c r="N84" s="109"/>
      <c r="O84" s="61"/>
      <c r="P84" s="61"/>
      <c r="Q84" s="184"/>
      <c r="R84" s="212"/>
      <c r="S84" s="189"/>
      <c r="T84" s="190"/>
      <c r="U84" s="213"/>
      <c r="V84" s="212"/>
      <c r="W84" s="189"/>
      <c r="X84" s="189"/>
      <c r="Y84" s="172"/>
      <c r="Z84" s="196"/>
      <c r="AA84" s="186"/>
      <c r="AB84" s="172"/>
      <c r="AC84" s="172"/>
      <c r="GZ84" s="55"/>
      <c r="HA84" s="55"/>
      <c r="HB84" s="55"/>
      <c r="HC84" s="55"/>
      <c r="HD84" s="55"/>
    </row>
    <row r="85" spans="1:212" s="62" customFormat="1" ht="12" customHeight="1">
      <c r="A85" s="233" t="s">
        <v>176</v>
      </c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184"/>
      <c r="R85" s="172"/>
      <c r="S85" s="172"/>
      <c r="T85" s="186"/>
      <c r="U85" s="213"/>
      <c r="V85" s="172"/>
      <c r="W85" s="172"/>
      <c r="X85" s="172"/>
      <c r="Y85" s="172"/>
      <c r="Z85" s="196"/>
      <c r="AA85" s="186"/>
      <c r="AB85" s="172"/>
      <c r="AC85" s="172"/>
      <c r="GZ85" s="55"/>
      <c r="HA85" s="55"/>
      <c r="HB85" s="55"/>
      <c r="HC85" s="55"/>
      <c r="HD85" s="55"/>
    </row>
    <row r="86" spans="1:212" s="62" customFormat="1" ht="12" customHeight="1">
      <c r="A86" s="233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184"/>
      <c r="R86" s="172"/>
      <c r="S86" s="172"/>
      <c r="T86" s="186"/>
      <c r="U86" s="213"/>
      <c r="V86" s="172"/>
      <c r="W86" s="172"/>
      <c r="X86" s="172"/>
      <c r="Y86" s="172"/>
      <c r="Z86" s="196"/>
      <c r="AA86" s="186"/>
      <c r="AB86" s="172"/>
      <c r="AC86" s="172"/>
      <c r="GZ86" s="55"/>
      <c r="HA86" s="55"/>
      <c r="HB86" s="55"/>
      <c r="HC86" s="55"/>
      <c r="HD86" s="55"/>
    </row>
    <row r="87" spans="17:212" s="62" customFormat="1" ht="12" customHeight="1">
      <c r="Q87" s="184"/>
      <c r="R87" s="172"/>
      <c r="S87" s="172"/>
      <c r="T87" s="186"/>
      <c r="U87" s="213"/>
      <c r="V87" s="172"/>
      <c r="W87" s="172"/>
      <c r="X87" s="172"/>
      <c r="Y87" s="172"/>
      <c r="Z87" s="196"/>
      <c r="AA87" s="186"/>
      <c r="AB87" s="172"/>
      <c r="AC87" s="172"/>
      <c r="GZ87" s="55"/>
      <c r="HA87" s="55"/>
      <c r="HB87" s="55"/>
      <c r="HC87" s="55"/>
      <c r="HD87" s="55"/>
    </row>
    <row r="88" spans="1:29" s="183" customFormat="1" ht="12" customHeight="1">
      <c r="A88" s="241" t="s">
        <v>197</v>
      </c>
      <c r="B88" s="234" t="s">
        <v>87</v>
      </c>
      <c r="C88" s="235"/>
      <c r="D88" s="241" t="s">
        <v>202</v>
      </c>
      <c r="E88" s="265" t="s">
        <v>134</v>
      </c>
      <c r="F88" s="267"/>
      <c r="G88" s="267"/>
      <c r="H88" s="266"/>
      <c r="I88" s="265" t="s">
        <v>88</v>
      </c>
      <c r="J88" s="267"/>
      <c r="K88" s="267"/>
      <c r="L88" s="266"/>
      <c r="M88" s="265" t="s">
        <v>135</v>
      </c>
      <c r="N88" s="267"/>
      <c r="O88" s="267"/>
      <c r="P88" s="266"/>
      <c r="Q88" s="184"/>
      <c r="R88" s="280"/>
      <c r="S88" s="280"/>
      <c r="T88" s="280"/>
      <c r="U88" s="213"/>
      <c r="V88" s="280"/>
      <c r="W88" s="280"/>
      <c r="X88" s="280"/>
      <c r="Y88" s="191"/>
      <c r="Z88" s="196"/>
      <c r="AA88" s="186"/>
      <c r="AB88" s="191"/>
      <c r="AC88" s="191"/>
    </row>
    <row r="89" spans="1:29" s="183" customFormat="1" ht="12" customHeight="1">
      <c r="A89" s="242"/>
      <c r="B89" s="236"/>
      <c r="C89" s="237"/>
      <c r="D89" s="242"/>
      <c r="E89" s="263" t="s">
        <v>89</v>
      </c>
      <c r="F89" s="265" t="s">
        <v>90</v>
      </c>
      <c r="G89" s="266"/>
      <c r="H89" s="263" t="s">
        <v>45</v>
      </c>
      <c r="I89" s="263" t="s">
        <v>89</v>
      </c>
      <c r="J89" s="265" t="s">
        <v>90</v>
      </c>
      <c r="K89" s="266"/>
      <c r="L89" s="263" t="s">
        <v>45</v>
      </c>
      <c r="M89" s="241" t="s">
        <v>206</v>
      </c>
      <c r="N89" s="238" t="s">
        <v>139</v>
      </c>
      <c r="O89" s="239"/>
      <c r="P89" s="240"/>
      <c r="Q89" s="184"/>
      <c r="R89" s="281"/>
      <c r="S89" s="280"/>
      <c r="T89" s="280"/>
      <c r="U89" s="213"/>
      <c r="V89" s="281"/>
      <c r="W89" s="280"/>
      <c r="X89" s="280"/>
      <c r="Y89" s="191"/>
      <c r="Z89" s="196"/>
      <c r="AA89" s="186"/>
      <c r="AB89" s="191"/>
      <c r="AC89" s="191"/>
    </row>
    <row r="90" spans="1:29" s="183" customFormat="1" ht="22.5">
      <c r="A90" s="243"/>
      <c r="B90" s="268" t="s">
        <v>177</v>
      </c>
      <c r="C90" s="269"/>
      <c r="D90" s="243"/>
      <c r="E90" s="264"/>
      <c r="F90" s="181" t="s">
        <v>141</v>
      </c>
      <c r="G90" s="179" t="s">
        <v>91</v>
      </c>
      <c r="H90" s="264"/>
      <c r="I90" s="264"/>
      <c r="J90" s="181" t="s">
        <v>141</v>
      </c>
      <c r="K90" s="179" t="s">
        <v>91</v>
      </c>
      <c r="L90" s="264"/>
      <c r="M90" s="243"/>
      <c r="N90" s="225" t="s">
        <v>204</v>
      </c>
      <c r="O90" s="225" t="s">
        <v>205</v>
      </c>
      <c r="P90" s="226" t="s">
        <v>91</v>
      </c>
      <c r="Q90" s="184"/>
      <c r="R90" s="281"/>
      <c r="S90" s="194"/>
      <c r="T90" s="195"/>
      <c r="U90" s="213"/>
      <c r="V90" s="281"/>
      <c r="W90" s="194"/>
      <c r="X90" s="193"/>
      <c r="Y90" s="191"/>
      <c r="Z90" s="196"/>
      <c r="AA90" s="186"/>
      <c r="AB90" s="191"/>
      <c r="AC90" s="191"/>
    </row>
    <row r="91" spans="1:212" s="62" customFormat="1" ht="12" customHeight="1">
      <c r="A91" s="132"/>
      <c r="B91" s="64" t="s">
        <v>100</v>
      </c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90"/>
      <c r="P91" s="90"/>
      <c r="Q91" s="184"/>
      <c r="R91" s="172"/>
      <c r="S91" s="214"/>
      <c r="T91" s="186"/>
      <c r="U91" s="213"/>
      <c r="V91" s="172"/>
      <c r="W91" s="214"/>
      <c r="X91" s="214"/>
      <c r="Y91" s="172"/>
      <c r="Z91" s="196"/>
      <c r="AA91" s="186"/>
      <c r="AB91" s="172"/>
      <c r="AC91" s="172"/>
      <c r="GZ91" s="55"/>
      <c r="HA91" s="55"/>
      <c r="HB91" s="55"/>
      <c r="HC91" s="55"/>
      <c r="HD91" s="55"/>
    </row>
    <row r="92" spans="1:212" s="62" customFormat="1" ht="12" customHeight="1">
      <c r="A92" s="133">
        <v>102060306000000</v>
      </c>
      <c r="B92" s="67">
        <v>1</v>
      </c>
      <c r="C92" s="68" t="s">
        <v>72</v>
      </c>
      <c r="D92" s="69"/>
      <c r="E92" s="70">
        <v>20</v>
      </c>
      <c r="F92" s="70">
        <v>20</v>
      </c>
      <c r="G92" s="71">
        <v>100</v>
      </c>
      <c r="H92" s="72">
        <v>0</v>
      </c>
      <c r="I92" s="72">
        <v>13</v>
      </c>
      <c r="J92" s="72">
        <v>13</v>
      </c>
      <c r="K92" s="71">
        <v>100</v>
      </c>
      <c r="L92" s="72">
        <v>0</v>
      </c>
      <c r="M92" s="167">
        <v>6270</v>
      </c>
      <c r="N92" s="227">
        <v>5913</v>
      </c>
      <c r="O92" s="56">
        <v>6079</v>
      </c>
      <c r="P92" s="74">
        <v>96.95374800637958</v>
      </c>
      <c r="Q92" s="184"/>
      <c r="R92" s="196"/>
      <c r="S92" s="175"/>
      <c r="T92" s="186"/>
      <c r="U92" s="213"/>
      <c r="V92" s="196"/>
      <c r="W92" s="175"/>
      <c r="X92" s="198"/>
      <c r="Y92" s="172"/>
      <c r="Z92" s="196"/>
      <c r="AA92" s="186"/>
      <c r="AB92" s="172"/>
      <c r="AC92" s="172"/>
      <c r="GZ92" s="56">
        <v>20</v>
      </c>
      <c r="HA92" s="56">
        <v>20</v>
      </c>
      <c r="HB92" s="56">
        <v>13</v>
      </c>
      <c r="HC92" s="56">
        <v>13</v>
      </c>
      <c r="HD92" s="56">
        <v>5900</v>
      </c>
    </row>
    <row r="93" spans="1:212" s="62" customFormat="1" ht="12" customHeight="1">
      <c r="A93" s="151"/>
      <c r="B93" s="86" t="s">
        <v>101</v>
      </c>
      <c r="C93" s="98"/>
      <c r="D93" s="70"/>
      <c r="E93" s="70"/>
      <c r="F93" s="70"/>
      <c r="G93" s="70"/>
      <c r="H93" s="70"/>
      <c r="I93" s="70"/>
      <c r="J93" s="70"/>
      <c r="K93" s="70"/>
      <c r="L93" s="70"/>
      <c r="M93" s="168"/>
      <c r="N93" s="168"/>
      <c r="O93" s="152"/>
      <c r="P93" s="152"/>
      <c r="Q93" s="184"/>
      <c r="R93" s="172"/>
      <c r="S93" s="214"/>
      <c r="T93" s="186"/>
      <c r="U93" s="213"/>
      <c r="V93" s="172"/>
      <c r="W93" s="214"/>
      <c r="X93" s="214"/>
      <c r="Y93" s="172"/>
      <c r="Z93" s="196"/>
      <c r="AA93" s="186"/>
      <c r="AB93" s="172"/>
      <c r="AC93" s="172"/>
      <c r="GZ93" s="55"/>
      <c r="HA93" s="55"/>
      <c r="HB93" s="55"/>
      <c r="HC93" s="55"/>
      <c r="HD93" s="55"/>
    </row>
    <row r="94" spans="1:212" s="62" customFormat="1" ht="12" customHeight="1">
      <c r="A94" s="133">
        <v>102060301000000</v>
      </c>
      <c r="B94" s="67">
        <v>2</v>
      </c>
      <c r="C94" s="68" t="s">
        <v>2</v>
      </c>
      <c r="D94" s="69"/>
      <c r="E94" s="70">
        <v>34</v>
      </c>
      <c r="F94" s="70">
        <v>34</v>
      </c>
      <c r="G94" s="71">
        <v>100</v>
      </c>
      <c r="H94" s="72">
        <v>0</v>
      </c>
      <c r="I94" s="72">
        <v>32</v>
      </c>
      <c r="J94" s="72">
        <v>31</v>
      </c>
      <c r="K94" s="71">
        <v>96.875</v>
      </c>
      <c r="L94" s="72">
        <v>1</v>
      </c>
      <c r="M94" s="167">
        <v>17864</v>
      </c>
      <c r="N94" s="227">
        <v>19568</v>
      </c>
      <c r="O94" s="56">
        <v>19989</v>
      </c>
      <c r="P94" s="74">
        <v>111.89543215405284</v>
      </c>
      <c r="Q94" s="184"/>
      <c r="R94" s="175"/>
      <c r="S94" s="175"/>
      <c r="T94" s="186"/>
      <c r="U94" s="213"/>
      <c r="V94" s="175"/>
      <c r="W94" s="175"/>
      <c r="X94" s="198"/>
      <c r="Y94" s="172"/>
      <c r="Z94" s="196"/>
      <c r="AA94" s="186"/>
      <c r="AB94" s="172"/>
      <c r="AC94" s="172"/>
      <c r="GZ94" s="56">
        <v>34</v>
      </c>
      <c r="HA94" s="56">
        <v>34</v>
      </c>
      <c r="HB94" s="56">
        <v>32</v>
      </c>
      <c r="HC94" s="56">
        <v>30</v>
      </c>
      <c r="HD94" s="56">
        <v>19600</v>
      </c>
    </row>
    <row r="95" spans="1:212" s="62" customFormat="1" ht="12" customHeight="1">
      <c r="A95" s="133">
        <v>102060302000000</v>
      </c>
      <c r="B95" s="67">
        <v>3</v>
      </c>
      <c r="C95" s="68" t="s">
        <v>109</v>
      </c>
      <c r="D95" s="69"/>
      <c r="E95" s="70">
        <v>59</v>
      </c>
      <c r="F95" s="70">
        <v>59</v>
      </c>
      <c r="G95" s="71">
        <v>100</v>
      </c>
      <c r="H95" s="72">
        <v>0</v>
      </c>
      <c r="I95" s="72">
        <v>14</v>
      </c>
      <c r="J95" s="72">
        <v>14</v>
      </c>
      <c r="K95" s="71">
        <v>100</v>
      </c>
      <c r="L95" s="72">
        <v>0</v>
      </c>
      <c r="M95" s="167">
        <v>9906</v>
      </c>
      <c r="N95" s="227">
        <v>9076</v>
      </c>
      <c r="O95" s="56">
        <v>9238</v>
      </c>
      <c r="P95" s="74">
        <v>93.25661215424995</v>
      </c>
      <c r="Q95" s="184"/>
      <c r="R95" s="205"/>
      <c r="S95" s="175"/>
      <c r="T95" s="186"/>
      <c r="U95" s="213"/>
      <c r="V95" s="205"/>
      <c r="W95" s="175"/>
      <c r="X95" s="198"/>
      <c r="Y95" s="172"/>
      <c r="Z95" s="196"/>
      <c r="AA95" s="186"/>
      <c r="AB95" s="172"/>
      <c r="AC95" s="172"/>
      <c r="GZ95" s="56">
        <v>59</v>
      </c>
      <c r="HA95" s="56">
        <v>59</v>
      </c>
      <c r="HB95" s="56">
        <v>14</v>
      </c>
      <c r="HC95" s="56">
        <v>11</v>
      </c>
      <c r="HD95" s="56">
        <v>9000</v>
      </c>
    </row>
    <row r="96" spans="1:212" s="62" customFormat="1" ht="12" customHeight="1">
      <c r="A96" s="133">
        <v>102060303000000</v>
      </c>
      <c r="B96" s="67">
        <v>4</v>
      </c>
      <c r="C96" s="68" t="s">
        <v>21</v>
      </c>
      <c r="D96" s="69"/>
      <c r="E96" s="70">
        <v>22</v>
      </c>
      <c r="F96" s="70">
        <v>22</v>
      </c>
      <c r="G96" s="71">
        <v>100</v>
      </c>
      <c r="H96" s="72">
        <v>0</v>
      </c>
      <c r="I96" s="72">
        <v>15</v>
      </c>
      <c r="J96" s="72">
        <v>13</v>
      </c>
      <c r="K96" s="71">
        <v>86.66666666666667</v>
      </c>
      <c r="L96" s="72">
        <v>2</v>
      </c>
      <c r="M96" s="167">
        <v>9674</v>
      </c>
      <c r="N96" s="227">
        <v>9893</v>
      </c>
      <c r="O96" s="56">
        <v>10054</v>
      </c>
      <c r="P96" s="74">
        <v>103.92805457928469</v>
      </c>
      <c r="Q96" s="184"/>
      <c r="R96" s="175"/>
      <c r="S96" s="175"/>
      <c r="T96" s="186"/>
      <c r="U96" s="213"/>
      <c r="V96" s="175"/>
      <c r="W96" s="175"/>
      <c r="X96" s="198"/>
      <c r="Y96" s="172"/>
      <c r="Z96" s="196"/>
      <c r="AA96" s="186"/>
      <c r="AB96" s="172"/>
      <c r="AC96" s="172"/>
      <c r="GZ96" s="56">
        <v>22</v>
      </c>
      <c r="HA96" s="56">
        <v>22</v>
      </c>
      <c r="HB96" s="56">
        <v>15</v>
      </c>
      <c r="HC96" s="56">
        <v>13</v>
      </c>
      <c r="HD96" s="56">
        <v>10000</v>
      </c>
    </row>
    <row r="97" spans="1:212" s="62" customFormat="1" ht="12" customHeight="1">
      <c r="A97" s="133">
        <v>102060405000000</v>
      </c>
      <c r="B97" s="67">
        <v>5</v>
      </c>
      <c r="C97" s="68" t="s">
        <v>23</v>
      </c>
      <c r="D97" s="69"/>
      <c r="E97" s="70">
        <v>19</v>
      </c>
      <c r="F97" s="70">
        <v>19</v>
      </c>
      <c r="G97" s="71">
        <v>100</v>
      </c>
      <c r="H97" s="72">
        <v>0</v>
      </c>
      <c r="I97" s="72">
        <v>27</v>
      </c>
      <c r="J97" s="72">
        <v>24</v>
      </c>
      <c r="K97" s="71">
        <v>88.88888888888889</v>
      </c>
      <c r="L97" s="72">
        <v>3</v>
      </c>
      <c r="M97" s="167">
        <v>13347</v>
      </c>
      <c r="N97" s="227">
        <v>12953</v>
      </c>
      <c r="O97" s="56">
        <v>13100</v>
      </c>
      <c r="P97" s="74">
        <v>98.14939686821008</v>
      </c>
      <c r="Q97" s="184"/>
      <c r="R97" s="196"/>
      <c r="S97" s="175"/>
      <c r="T97" s="186"/>
      <c r="U97" s="213"/>
      <c r="V97" s="196"/>
      <c r="W97" s="175"/>
      <c r="X97" s="198"/>
      <c r="Y97" s="172"/>
      <c r="Z97" s="196"/>
      <c r="AA97" s="186"/>
      <c r="AB97" s="172"/>
      <c r="AC97" s="172"/>
      <c r="GZ97" s="56">
        <v>19</v>
      </c>
      <c r="HA97" s="56">
        <v>19</v>
      </c>
      <c r="HB97" s="56">
        <v>27</v>
      </c>
      <c r="HC97" s="56">
        <v>24</v>
      </c>
      <c r="HD97" s="56">
        <v>13000</v>
      </c>
    </row>
    <row r="98" spans="1:212" s="62" customFormat="1" ht="12" customHeight="1">
      <c r="A98" s="133">
        <v>102060308000000</v>
      </c>
      <c r="B98" s="67">
        <v>6</v>
      </c>
      <c r="C98" s="68" t="s">
        <v>73</v>
      </c>
      <c r="D98" s="69"/>
      <c r="E98" s="70">
        <v>33</v>
      </c>
      <c r="F98" s="70">
        <v>33</v>
      </c>
      <c r="G98" s="71">
        <v>100</v>
      </c>
      <c r="H98" s="72">
        <v>0</v>
      </c>
      <c r="I98" s="72">
        <v>30</v>
      </c>
      <c r="J98" s="72">
        <v>28</v>
      </c>
      <c r="K98" s="71">
        <v>93.33333333333333</v>
      </c>
      <c r="L98" s="72">
        <v>2</v>
      </c>
      <c r="M98" s="167">
        <v>15664</v>
      </c>
      <c r="N98" s="227">
        <v>18208</v>
      </c>
      <c r="O98" s="56">
        <v>18577</v>
      </c>
      <c r="P98" s="74">
        <v>118.59678243105209</v>
      </c>
      <c r="Q98" s="184"/>
      <c r="R98" s="175"/>
      <c r="S98" s="175"/>
      <c r="T98" s="186"/>
      <c r="U98" s="213"/>
      <c r="V98" s="175"/>
      <c r="W98" s="175"/>
      <c r="X98" s="198"/>
      <c r="Y98" s="172"/>
      <c r="Z98" s="196"/>
      <c r="AA98" s="186"/>
      <c r="AB98" s="172"/>
      <c r="AC98" s="172"/>
      <c r="GZ98" s="56">
        <v>33</v>
      </c>
      <c r="HA98" s="56">
        <v>33</v>
      </c>
      <c r="HB98" s="56">
        <v>30</v>
      </c>
      <c r="HC98" s="56">
        <v>28</v>
      </c>
      <c r="HD98" s="56">
        <v>18200</v>
      </c>
    </row>
    <row r="99" spans="1:212" s="62" customFormat="1" ht="12" customHeight="1">
      <c r="A99" s="134"/>
      <c r="B99" s="86" t="s">
        <v>111</v>
      </c>
      <c r="C99" s="68"/>
      <c r="D99" s="69"/>
      <c r="E99" s="70"/>
      <c r="F99" s="70"/>
      <c r="G99" s="71"/>
      <c r="H99" s="72"/>
      <c r="I99" s="72"/>
      <c r="J99" s="72"/>
      <c r="K99" s="71"/>
      <c r="L99" s="72"/>
      <c r="M99" s="167"/>
      <c r="N99" s="167"/>
      <c r="O99" s="56"/>
      <c r="P99" s="74"/>
      <c r="Q99" s="184"/>
      <c r="R99" s="175"/>
      <c r="S99" s="175"/>
      <c r="T99" s="186"/>
      <c r="U99" s="213"/>
      <c r="V99" s="175"/>
      <c r="W99" s="175"/>
      <c r="X99" s="198"/>
      <c r="Y99" s="172"/>
      <c r="Z99" s="196"/>
      <c r="AA99" s="186"/>
      <c r="AB99" s="172"/>
      <c r="AC99" s="172"/>
      <c r="GZ99" s="56"/>
      <c r="HA99" s="56"/>
      <c r="HB99" s="56"/>
      <c r="HC99" s="56"/>
      <c r="HD99" s="56"/>
    </row>
    <row r="100" spans="1:212" s="62" customFormat="1" ht="12" customHeight="1">
      <c r="A100" s="133">
        <v>102060401000000</v>
      </c>
      <c r="B100" s="67">
        <v>7</v>
      </c>
      <c r="C100" s="69" t="s">
        <v>113</v>
      </c>
      <c r="D100" s="69"/>
      <c r="E100" s="70">
        <v>37</v>
      </c>
      <c r="F100" s="70">
        <v>37</v>
      </c>
      <c r="G100" s="71">
        <v>100</v>
      </c>
      <c r="H100" s="72">
        <v>0</v>
      </c>
      <c r="I100" s="72">
        <v>37</v>
      </c>
      <c r="J100" s="72">
        <v>34</v>
      </c>
      <c r="K100" s="71">
        <v>91.8918918918919</v>
      </c>
      <c r="L100" s="72">
        <v>3</v>
      </c>
      <c r="M100" s="167">
        <v>30472</v>
      </c>
      <c r="N100" s="228">
        <v>44611</v>
      </c>
      <c r="O100" s="56">
        <v>45574</v>
      </c>
      <c r="P100" s="74">
        <v>149.56025203465478</v>
      </c>
      <c r="Q100" s="184"/>
      <c r="R100" s="175"/>
      <c r="S100" s="175"/>
      <c r="T100" s="186"/>
      <c r="U100" s="213"/>
      <c r="V100" s="175"/>
      <c r="W100" s="175"/>
      <c r="X100" s="198"/>
      <c r="Y100" s="172"/>
      <c r="Z100" s="196"/>
      <c r="AA100" s="186"/>
      <c r="AB100" s="172"/>
      <c r="AC100" s="172"/>
      <c r="GZ100" s="57">
        <v>37</v>
      </c>
      <c r="HA100" s="57">
        <v>37</v>
      </c>
      <c r="HB100" s="57">
        <v>37</v>
      </c>
      <c r="HC100" s="57">
        <v>32</v>
      </c>
      <c r="HD100" s="57">
        <v>44500</v>
      </c>
    </row>
    <row r="101" spans="1:212" s="62" customFormat="1" ht="12" customHeight="1">
      <c r="A101" s="133">
        <v>102060402000000</v>
      </c>
      <c r="B101" s="67">
        <v>8</v>
      </c>
      <c r="C101" s="68" t="s">
        <v>0</v>
      </c>
      <c r="D101" s="69"/>
      <c r="E101" s="70">
        <v>26</v>
      </c>
      <c r="F101" s="70">
        <v>26</v>
      </c>
      <c r="G101" s="71">
        <v>100</v>
      </c>
      <c r="H101" s="72">
        <v>0</v>
      </c>
      <c r="I101" s="72">
        <v>31</v>
      </c>
      <c r="J101" s="72">
        <v>30</v>
      </c>
      <c r="K101" s="71">
        <v>96.7741935483871</v>
      </c>
      <c r="L101" s="72">
        <v>1</v>
      </c>
      <c r="M101" s="167">
        <v>10353</v>
      </c>
      <c r="N101" s="227">
        <v>11087</v>
      </c>
      <c r="O101" s="56">
        <v>11329</v>
      </c>
      <c r="P101" s="74">
        <v>109.4272191635275</v>
      </c>
      <c r="Q101" s="184"/>
      <c r="R101" s="175"/>
      <c r="S101" s="175"/>
      <c r="T101" s="186"/>
      <c r="U101" s="213"/>
      <c r="V101" s="175"/>
      <c r="W101" s="175"/>
      <c r="X101" s="198"/>
      <c r="Y101" s="172"/>
      <c r="Z101" s="196"/>
      <c r="AA101" s="186"/>
      <c r="AB101" s="172"/>
      <c r="AC101" s="172"/>
      <c r="GZ101" s="56">
        <v>26</v>
      </c>
      <c r="HA101" s="56">
        <v>26</v>
      </c>
      <c r="HB101" s="56">
        <v>31</v>
      </c>
      <c r="HC101" s="56">
        <v>27</v>
      </c>
      <c r="HD101" s="56">
        <v>10900</v>
      </c>
    </row>
    <row r="102" spans="1:212" s="62" customFormat="1" ht="13.5" customHeight="1">
      <c r="A102" s="133">
        <v>102060404000000</v>
      </c>
      <c r="B102" s="67">
        <v>9</v>
      </c>
      <c r="C102" s="68" t="s">
        <v>86</v>
      </c>
      <c r="D102" s="69"/>
      <c r="E102" s="70">
        <v>42</v>
      </c>
      <c r="F102" s="70">
        <v>42</v>
      </c>
      <c r="G102" s="71">
        <v>100</v>
      </c>
      <c r="H102" s="72">
        <v>0</v>
      </c>
      <c r="I102" s="72">
        <v>48</v>
      </c>
      <c r="J102" s="72">
        <v>44</v>
      </c>
      <c r="K102" s="71">
        <v>91.66666666666666</v>
      </c>
      <c r="L102" s="72">
        <v>4</v>
      </c>
      <c r="M102" s="167">
        <v>10650</v>
      </c>
      <c r="N102" s="227">
        <v>11467</v>
      </c>
      <c r="O102" s="56">
        <v>11622</v>
      </c>
      <c r="P102" s="74">
        <v>109.12676056338029</v>
      </c>
      <c r="Q102" s="184"/>
      <c r="R102" s="175"/>
      <c r="S102" s="175"/>
      <c r="T102" s="186"/>
      <c r="U102" s="213"/>
      <c r="V102" s="175"/>
      <c r="W102" s="175"/>
      <c r="X102" s="198"/>
      <c r="Y102" s="172"/>
      <c r="Z102" s="196"/>
      <c r="AA102" s="186"/>
      <c r="AB102" s="172"/>
      <c r="AC102" s="172"/>
      <c r="GZ102" s="56">
        <v>42</v>
      </c>
      <c r="HA102" s="56">
        <v>42</v>
      </c>
      <c r="HB102" s="56">
        <v>48</v>
      </c>
      <c r="HC102" s="56">
        <v>41</v>
      </c>
      <c r="HD102" s="56">
        <v>11500</v>
      </c>
    </row>
    <row r="103" spans="1:212" s="62" customFormat="1" ht="12" customHeight="1">
      <c r="A103" s="133">
        <v>102060407000000</v>
      </c>
      <c r="B103" s="67">
        <v>10</v>
      </c>
      <c r="C103" s="68" t="s">
        <v>112</v>
      </c>
      <c r="D103" s="69"/>
      <c r="E103" s="70">
        <v>5</v>
      </c>
      <c r="F103" s="70">
        <v>5</v>
      </c>
      <c r="G103" s="71">
        <v>100</v>
      </c>
      <c r="H103" s="72">
        <v>0</v>
      </c>
      <c r="I103" s="72">
        <v>1</v>
      </c>
      <c r="J103" s="72">
        <v>1</v>
      </c>
      <c r="K103" s="71">
        <v>100</v>
      </c>
      <c r="L103" s="72">
        <v>0</v>
      </c>
      <c r="M103" s="167">
        <v>1598</v>
      </c>
      <c r="N103" s="227">
        <v>1717</v>
      </c>
      <c r="O103" s="56">
        <v>1749</v>
      </c>
      <c r="P103" s="74">
        <v>109.44931163954944</v>
      </c>
      <c r="Q103" s="184"/>
      <c r="R103" s="175"/>
      <c r="S103" s="175"/>
      <c r="T103" s="186"/>
      <c r="U103" s="213"/>
      <c r="V103" s="175"/>
      <c r="W103" s="175"/>
      <c r="X103" s="198"/>
      <c r="Y103" s="172"/>
      <c r="Z103" s="196"/>
      <c r="AA103" s="186"/>
      <c r="AB103" s="172"/>
      <c r="AC103" s="172"/>
      <c r="GZ103" s="56">
        <v>5</v>
      </c>
      <c r="HA103" s="56">
        <v>5</v>
      </c>
      <c r="HB103" s="56">
        <v>1</v>
      </c>
      <c r="HC103" s="56">
        <v>1</v>
      </c>
      <c r="HD103" s="56">
        <v>1700</v>
      </c>
    </row>
    <row r="104" spans="1:212" s="62" customFormat="1" ht="12" customHeight="1">
      <c r="A104" s="134"/>
      <c r="B104" s="86" t="s">
        <v>198</v>
      </c>
      <c r="C104" s="68"/>
      <c r="D104" s="69"/>
      <c r="E104" s="70"/>
      <c r="F104" s="70"/>
      <c r="G104" s="71"/>
      <c r="H104" s="72"/>
      <c r="I104" s="72"/>
      <c r="J104" s="72"/>
      <c r="K104" s="71"/>
      <c r="L104" s="72"/>
      <c r="M104" s="167"/>
      <c r="N104" s="167"/>
      <c r="O104" s="56"/>
      <c r="P104" s="74"/>
      <c r="Q104" s="184"/>
      <c r="R104" s="175"/>
      <c r="S104" s="175"/>
      <c r="T104" s="186"/>
      <c r="U104" s="213"/>
      <c r="V104" s="175"/>
      <c r="W104" s="175"/>
      <c r="X104" s="198"/>
      <c r="Y104" s="172"/>
      <c r="Z104" s="196"/>
      <c r="AA104" s="186"/>
      <c r="AB104" s="172"/>
      <c r="AC104" s="172"/>
      <c r="GZ104" s="56"/>
      <c r="HA104" s="56"/>
      <c r="HB104" s="56"/>
      <c r="HC104" s="56"/>
      <c r="HD104" s="56"/>
    </row>
    <row r="105" spans="1:212" s="62" customFormat="1" ht="12" customHeight="1">
      <c r="A105" s="133">
        <v>102060305000000</v>
      </c>
      <c r="B105" s="67">
        <v>11</v>
      </c>
      <c r="C105" s="68" t="s">
        <v>69</v>
      </c>
      <c r="D105" s="69"/>
      <c r="E105" s="70">
        <v>19</v>
      </c>
      <c r="F105" s="70">
        <v>19</v>
      </c>
      <c r="G105" s="71">
        <v>100</v>
      </c>
      <c r="H105" s="72">
        <v>0</v>
      </c>
      <c r="I105" s="72">
        <v>5</v>
      </c>
      <c r="J105" s="72">
        <v>5</v>
      </c>
      <c r="K105" s="71">
        <v>100</v>
      </c>
      <c r="L105" s="72">
        <v>0</v>
      </c>
      <c r="M105" s="167">
        <v>4646</v>
      </c>
      <c r="N105" s="227">
        <v>4587</v>
      </c>
      <c r="O105" s="56">
        <v>4641</v>
      </c>
      <c r="P105" s="74">
        <v>99.89238054240207</v>
      </c>
      <c r="Q105" s="184"/>
      <c r="R105" s="175"/>
      <c r="S105" s="175"/>
      <c r="T105" s="186"/>
      <c r="U105" s="213"/>
      <c r="V105" s="175"/>
      <c r="W105" s="175"/>
      <c r="X105" s="198"/>
      <c r="Y105" s="172"/>
      <c r="Z105" s="196"/>
      <c r="AA105" s="186"/>
      <c r="AB105" s="172"/>
      <c r="AC105" s="172"/>
      <c r="GZ105" s="56">
        <v>19</v>
      </c>
      <c r="HA105" s="56">
        <v>19</v>
      </c>
      <c r="HB105" s="56">
        <v>5</v>
      </c>
      <c r="HC105" s="56">
        <v>5</v>
      </c>
      <c r="HD105" s="56">
        <v>4600</v>
      </c>
    </row>
    <row r="106" spans="1:212" s="62" customFormat="1" ht="12" customHeight="1">
      <c r="A106" s="134"/>
      <c r="B106" s="86" t="s">
        <v>199</v>
      </c>
      <c r="C106" s="68"/>
      <c r="D106" s="69"/>
      <c r="E106" s="70"/>
      <c r="F106" s="70"/>
      <c r="G106" s="71"/>
      <c r="H106" s="72"/>
      <c r="I106" s="72"/>
      <c r="J106" s="72"/>
      <c r="K106" s="71"/>
      <c r="L106" s="72"/>
      <c r="M106" s="167"/>
      <c r="N106" s="167"/>
      <c r="O106" s="56"/>
      <c r="P106" s="74"/>
      <c r="Q106" s="184"/>
      <c r="R106" s="175"/>
      <c r="S106" s="175"/>
      <c r="T106" s="186"/>
      <c r="U106" s="213"/>
      <c r="V106" s="175"/>
      <c r="W106" s="175"/>
      <c r="X106" s="198"/>
      <c r="Y106" s="172"/>
      <c r="Z106" s="196"/>
      <c r="AA106" s="186"/>
      <c r="AB106" s="172"/>
      <c r="AC106" s="172"/>
      <c r="GZ106" s="56"/>
      <c r="HA106" s="56"/>
      <c r="HB106" s="56"/>
      <c r="HC106" s="56"/>
      <c r="HD106" s="56"/>
    </row>
    <row r="107" spans="1:212" s="62" customFormat="1" ht="12" customHeight="1">
      <c r="A107" s="133">
        <v>102060304000000</v>
      </c>
      <c r="B107" s="67">
        <v>12</v>
      </c>
      <c r="C107" s="68" t="s">
        <v>110</v>
      </c>
      <c r="D107" s="69"/>
      <c r="E107" s="70">
        <v>65</v>
      </c>
      <c r="F107" s="70">
        <v>65</v>
      </c>
      <c r="G107" s="71">
        <v>100</v>
      </c>
      <c r="H107" s="72">
        <v>0</v>
      </c>
      <c r="I107" s="72">
        <v>61</v>
      </c>
      <c r="J107" s="72">
        <v>60</v>
      </c>
      <c r="K107" s="71">
        <v>98.36065573770492</v>
      </c>
      <c r="L107" s="72">
        <v>1</v>
      </c>
      <c r="M107" s="167">
        <v>30623</v>
      </c>
      <c r="N107" s="227">
        <v>36828</v>
      </c>
      <c r="O107" s="56">
        <v>37601</v>
      </c>
      <c r="P107" s="74">
        <v>122.78679423962382</v>
      </c>
      <c r="Q107" s="184"/>
      <c r="R107" s="175"/>
      <c r="S107" s="175"/>
      <c r="T107" s="186"/>
      <c r="U107" s="213"/>
      <c r="V107" s="175"/>
      <c r="W107" s="175"/>
      <c r="X107" s="198"/>
      <c r="Y107" s="172"/>
      <c r="Z107" s="196"/>
      <c r="AA107" s="186"/>
      <c r="AB107" s="172"/>
      <c r="AC107" s="172"/>
      <c r="GZ107" s="56">
        <v>65</v>
      </c>
      <c r="HA107" s="56">
        <v>65</v>
      </c>
      <c r="HB107" s="56">
        <v>61</v>
      </c>
      <c r="HC107" s="56">
        <v>59</v>
      </c>
      <c r="HD107" s="56">
        <v>36500</v>
      </c>
    </row>
    <row r="108" spans="1:212" s="62" customFormat="1" ht="12" customHeight="1">
      <c r="A108" s="133">
        <v>102060403000000</v>
      </c>
      <c r="B108" s="67">
        <v>13</v>
      </c>
      <c r="C108" s="68" t="s">
        <v>22</v>
      </c>
      <c r="D108" s="69"/>
      <c r="E108" s="70">
        <v>64</v>
      </c>
      <c r="F108" s="70">
        <v>64</v>
      </c>
      <c r="G108" s="71">
        <v>100</v>
      </c>
      <c r="H108" s="72">
        <v>0</v>
      </c>
      <c r="I108" s="72">
        <v>48</v>
      </c>
      <c r="J108" s="72">
        <v>46</v>
      </c>
      <c r="K108" s="71">
        <v>95.83333333333334</v>
      </c>
      <c r="L108" s="72">
        <v>2</v>
      </c>
      <c r="M108" s="167">
        <v>18874</v>
      </c>
      <c r="N108" s="227">
        <v>19993</v>
      </c>
      <c r="O108" s="56">
        <v>20622</v>
      </c>
      <c r="P108" s="74">
        <v>109.26141782346083</v>
      </c>
      <c r="Q108" s="184"/>
      <c r="R108" s="175"/>
      <c r="S108" s="175"/>
      <c r="T108" s="186"/>
      <c r="U108" s="213"/>
      <c r="V108" s="175"/>
      <c r="W108" s="175"/>
      <c r="X108" s="198"/>
      <c r="Y108" s="172"/>
      <c r="Z108" s="196"/>
      <c r="AA108" s="186"/>
      <c r="AB108" s="172"/>
      <c r="AC108" s="172"/>
      <c r="GZ108" s="56">
        <v>64</v>
      </c>
      <c r="HA108" s="56">
        <v>64</v>
      </c>
      <c r="HB108" s="56">
        <v>48</v>
      </c>
      <c r="HC108" s="56">
        <v>43</v>
      </c>
      <c r="HD108" s="56">
        <v>19800</v>
      </c>
    </row>
    <row r="109" spans="1:212" s="62" customFormat="1" ht="12" customHeight="1">
      <c r="A109" s="133">
        <v>102060307000000</v>
      </c>
      <c r="B109" s="67">
        <v>14</v>
      </c>
      <c r="C109" s="68" t="s">
        <v>61</v>
      </c>
      <c r="D109" s="69"/>
      <c r="E109" s="70">
        <v>26</v>
      </c>
      <c r="F109" s="70">
        <v>26</v>
      </c>
      <c r="G109" s="71">
        <v>100</v>
      </c>
      <c r="H109" s="72">
        <v>0</v>
      </c>
      <c r="I109" s="72">
        <v>9</v>
      </c>
      <c r="J109" s="72">
        <v>9</v>
      </c>
      <c r="K109" s="71">
        <v>100</v>
      </c>
      <c r="L109" s="72">
        <v>0</v>
      </c>
      <c r="M109" s="167">
        <v>4601</v>
      </c>
      <c r="N109" s="227">
        <v>4091</v>
      </c>
      <c r="O109" s="56">
        <v>4155</v>
      </c>
      <c r="P109" s="74">
        <v>90.3064551184525</v>
      </c>
      <c r="Q109" s="184"/>
      <c r="R109" s="196"/>
      <c r="S109" s="175"/>
      <c r="T109" s="186"/>
      <c r="U109" s="213"/>
      <c r="V109" s="196"/>
      <c r="W109" s="175"/>
      <c r="X109" s="198"/>
      <c r="Y109" s="172"/>
      <c r="Z109" s="196"/>
      <c r="AA109" s="186"/>
      <c r="AB109" s="172"/>
      <c r="AC109" s="172"/>
      <c r="GZ109" s="56">
        <v>26</v>
      </c>
      <c r="HA109" s="56">
        <v>26</v>
      </c>
      <c r="HB109" s="56">
        <v>9</v>
      </c>
      <c r="HC109" s="56">
        <v>9</v>
      </c>
      <c r="HD109" s="56">
        <v>4100</v>
      </c>
    </row>
    <row r="110" spans="1:212" s="62" customFormat="1" ht="12" customHeight="1">
      <c r="A110" s="133">
        <v>102060406000000</v>
      </c>
      <c r="B110" s="67">
        <v>15</v>
      </c>
      <c r="C110" s="68" t="s">
        <v>42</v>
      </c>
      <c r="D110" s="69"/>
      <c r="E110" s="70">
        <v>13</v>
      </c>
      <c r="F110" s="70">
        <v>13</v>
      </c>
      <c r="G110" s="71">
        <v>100</v>
      </c>
      <c r="H110" s="72">
        <v>0</v>
      </c>
      <c r="I110" s="72">
        <v>15</v>
      </c>
      <c r="J110" s="72">
        <v>14</v>
      </c>
      <c r="K110" s="71">
        <v>93.33333333333333</v>
      </c>
      <c r="L110" s="72">
        <v>1</v>
      </c>
      <c r="M110" s="167">
        <v>5831</v>
      </c>
      <c r="N110" s="227">
        <v>5906</v>
      </c>
      <c r="O110" s="56">
        <v>6022</v>
      </c>
      <c r="P110" s="74">
        <v>103.27559595266678</v>
      </c>
      <c r="Q110" s="184"/>
      <c r="R110" s="175"/>
      <c r="S110" s="175"/>
      <c r="T110" s="186"/>
      <c r="U110" s="213"/>
      <c r="V110" s="175"/>
      <c r="W110" s="175"/>
      <c r="X110" s="198"/>
      <c r="Y110" s="172"/>
      <c r="Z110" s="196"/>
      <c r="AA110" s="186"/>
      <c r="AB110" s="172"/>
      <c r="AC110" s="172"/>
      <c r="GZ110" s="56">
        <v>13</v>
      </c>
      <c r="HA110" s="56">
        <v>13</v>
      </c>
      <c r="HB110" s="56">
        <v>15</v>
      </c>
      <c r="HC110" s="56">
        <v>14</v>
      </c>
      <c r="HD110" s="56">
        <v>5900</v>
      </c>
    </row>
    <row r="111" spans="1:212" s="62" customFormat="1" ht="12" customHeight="1">
      <c r="A111" s="78"/>
      <c r="B111" s="258" t="s">
        <v>92</v>
      </c>
      <c r="C111" s="259"/>
      <c r="D111" s="260"/>
      <c r="E111" s="82">
        <v>484</v>
      </c>
      <c r="F111" s="82">
        <v>484</v>
      </c>
      <c r="G111" s="83">
        <v>100</v>
      </c>
      <c r="H111" s="82">
        <v>0</v>
      </c>
      <c r="I111" s="82">
        <v>386</v>
      </c>
      <c r="J111" s="82">
        <v>366</v>
      </c>
      <c r="K111" s="83">
        <v>94.81865284974094</v>
      </c>
      <c r="L111" s="82">
        <v>20</v>
      </c>
      <c r="M111" s="58">
        <v>190373</v>
      </c>
      <c r="N111" s="229">
        <f>SUM(N92:N110)</f>
        <v>215898</v>
      </c>
      <c r="O111" s="153">
        <v>220352</v>
      </c>
      <c r="P111" s="83">
        <v>115.74750621149008</v>
      </c>
      <c r="Q111" s="184"/>
      <c r="R111" s="215"/>
      <c r="S111" s="215"/>
      <c r="T111" s="200"/>
      <c r="U111" s="213"/>
      <c r="V111" s="215"/>
      <c r="W111" s="215"/>
      <c r="X111" s="201"/>
      <c r="Y111" s="172"/>
      <c r="Z111" s="196"/>
      <c r="AA111" s="186"/>
      <c r="AB111" s="172"/>
      <c r="AC111" s="172"/>
      <c r="GZ111" s="58">
        <v>277</v>
      </c>
      <c r="HA111" s="58">
        <v>277</v>
      </c>
      <c r="HB111" s="58">
        <v>235</v>
      </c>
      <c r="HC111" s="58">
        <v>207</v>
      </c>
      <c r="HD111" s="58">
        <v>138400</v>
      </c>
    </row>
    <row r="112" spans="13:212" ht="12.75">
      <c r="M112" s="166"/>
      <c r="N112" s="166"/>
      <c r="Q112" s="184"/>
      <c r="R112" s="203"/>
      <c r="U112" s="213"/>
      <c r="V112" s="203"/>
      <c r="Z112" s="196"/>
      <c r="AA112" s="186"/>
      <c r="GZ112" s="105">
        <v>277</v>
      </c>
      <c r="HA112" s="105">
        <v>277</v>
      </c>
      <c r="HB112" s="105">
        <v>235</v>
      </c>
      <c r="HC112" s="105">
        <v>207</v>
      </c>
      <c r="HD112" s="105">
        <v>138400</v>
      </c>
    </row>
    <row r="113" spans="1:212" s="60" customFormat="1" ht="15" customHeight="1">
      <c r="A113" s="270" t="s">
        <v>66</v>
      </c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184"/>
      <c r="R113" s="171"/>
      <c r="S113" s="171"/>
      <c r="T113" s="185"/>
      <c r="U113" s="213"/>
      <c r="V113" s="171"/>
      <c r="W113" s="171"/>
      <c r="X113" s="171"/>
      <c r="Y113" s="171"/>
      <c r="Z113" s="196"/>
      <c r="AA113" s="186"/>
      <c r="AB113" s="171"/>
      <c r="AC113" s="171"/>
      <c r="GZ113" s="54"/>
      <c r="HA113" s="54"/>
      <c r="HB113" s="54"/>
      <c r="HC113" s="54"/>
      <c r="HD113" s="54"/>
    </row>
    <row r="114" spans="1:212" s="62" customFormat="1" ht="12" customHeight="1">
      <c r="A114" s="271" t="s">
        <v>186</v>
      </c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184"/>
      <c r="R114" s="172"/>
      <c r="S114" s="172"/>
      <c r="T114" s="186"/>
      <c r="U114" s="213"/>
      <c r="V114" s="172"/>
      <c r="W114" s="172"/>
      <c r="X114" s="172"/>
      <c r="Y114" s="172"/>
      <c r="Z114" s="196"/>
      <c r="AA114" s="186"/>
      <c r="AB114" s="172"/>
      <c r="AC114" s="172"/>
      <c r="GZ114" s="55"/>
      <c r="HA114" s="55"/>
      <c r="HB114" s="55"/>
      <c r="HC114" s="55"/>
      <c r="HD114" s="55"/>
    </row>
    <row r="115" spans="5:212" s="62" customFormat="1" ht="12" customHeight="1">
      <c r="E115" s="61"/>
      <c r="M115" s="109"/>
      <c r="N115" s="109"/>
      <c r="O115" s="61"/>
      <c r="P115" s="61"/>
      <c r="Q115" s="184"/>
      <c r="R115" s="212"/>
      <c r="S115" s="189"/>
      <c r="T115" s="190"/>
      <c r="U115" s="213"/>
      <c r="V115" s="212"/>
      <c r="W115" s="189"/>
      <c r="X115" s="189"/>
      <c r="Y115" s="172"/>
      <c r="Z115" s="196"/>
      <c r="AA115" s="186"/>
      <c r="AB115" s="172"/>
      <c r="AC115" s="172"/>
      <c r="GZ115" s="55"/>
      <c r="HA115" s="55"/>
      <c r="HB115" s="55"/>
      <c r="HC115" s="55"/>
      <c r="HD115" s="55"/>
    </row>
    <row r="116" spans="1:212" s="62" customFormat="1" ht="12" customHeight="1">
      <c r="A116" s="233" t="s">
        <v>176</v>
      </c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184"/>
      <c r="R116" s="172"/>
      <c r="S116" s="172"/>
      <c r="T116" s="186"/>
      <c r="U116" s="213"/>
      <c r="V116" s="172"/>
      <c r="W116" s="172"/>
      <c r="X116" s="172"/>
      <c r="Y116" s="172"/>
      <c r="Z116" s="196"/>
      <c r="AA116" s="186"/>
      <c r="AB116" s="172"/>
      <c r="AC116" s="172"/>
      <c r="GZ116" s="55"/>
      <c r="HA116" s="55"/>
      <c r="HB116" s="55"/>
      <c r="HC116" s="55"/>
      <c r="HD116" s="55"/>
    </row>
    <row r="117" spans="1:212" s="62" customFormat="1" ht="12" customHeight="1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184"/>
      <c r="R117" s="172"/>
      <c r="S117" s="172"/>
      <c r="T117" s="186"/>
      <c r="U117" s="213"/>
      <c r="V117" s="172"/>
      <c r="W117" s="172"/>
      <c r="X117" s="172"/>
      <c r="Y117" s="172"/>
      <c r="Z117" s="196"/>
      <c r="AA117" s="186"/>
      <c r="AB117" s="172"/>
      <c r="AC117" s="172"/>
      <c r="GZ117" s="55"/>
      <c r="HA117" s="55"/>
      <c r="HB117" s="55"/>
      <c r="HC117" s="55"/>
      <c r="HD117" s="55"/>
    </row>
    <row r="118" spans="17:212" s="62" customFormat="1" ht="12" customHeight="1">
      <c r="Q118" s="184"/>
      <c r="R118" s="172"/>
      <c r="S118" s="172"/>
      <c r="T118" s="186"/>
      <c r="U118" s="213"/>
      <c r="V118" s="172"/>
      <c r="W118" s="172"/>
      <c r="X118" s="172"/>
      <c r="Y118" s="172"/>
      <c r="Z118" s="196"/>
      <c r="AA118" s="186"/>
      <c r="AB118" s="172"/>
      <c r="AC118" s="172"/>
      <c r="GZ118" s="55"/>
      <c r="HA118" s="55"/>
      <c r="HB118" s="55"/>
      <c r="HC118" s="55"/>
      <c r="HD118" s="55"/>
    </row>
    <row r="119" spans="1:29" s="183" customFormat="1" ht="12" customHeight="1">
      <c r="A119" s="241" t="s">
        <v>197</v>
      </c>
      <c r="B119" s="234" t="s">
        <v>87</v>
      </c>
      <c r="C119" s="235"/>
      <c r="D119" s="241" t="s">
        <v>202</v>
      </c>
      <c r="E119" s="265" t="s">
        <v>134</v>
      </c>
      <c r="F119" s="267"/>
      <c r="G119" s="267"/>
      <c r="H119" s="266"/>
      <c r="I119" s="265" t="s">
        <v>88</v>
      </c>
      <c r="J119" s="267"/>
      <c r="K119" s="267"/>
      <c r="L119" s="266"/>
      <c r="M119" s="265" t="s">
        <v>135</v>
      </c>
      <c r="N119" s="267"/>
      <c r="O119" s="267"/>
      <c r="P119" s="266"/>
      <c r="Q119" s="184"/>
      <c r="R119" s="280"/>
      <c r="S119" s="280"/>
      <c r="T119" s="280"/>
      <c r="U119" s="213"/>
      <c r="V119" s="280"/>
      <c r="W119" s="280"/>
      <c r="X119" s="280"/>
      <c r="Y119" s="191"/>
      <c r="Z119" s="196"/>
      <c r="AA119" s="186"/>
      <c r="AB119" s="191"/>
      <c r="AC119" s="191"/>
    </row>
    <row r="120" spans="1:29" s="183" customFormat="1" ht="12" customHeight="1">
      <c r="A120" s="242"/>
      <c r="B120" s="236"/>
      <c r="C120" s="237"/>
      <c r="D120" s="242"/>
      <c r="E120" s="263" t="s">
        <v>89</v>
      </c>
      <c r="F120" s="265" t="s">
        <v>90</v>
      </c>
      <c r="G120" s="266"/>
      <c r="H120" s="263" t="s">
        <v>45</v>
      </c>
      <c r="I120" s="263" t="s">
        <v>89</v>
      </c>
      <c r="J120" s="265" t="s">
        <v>90</v>
      </c>
      <c r="K120" s="266"/>
      <c r="L120" s="263" t="s">
        <v>45</v>
      </c>
      <c r="M120" s="241" t="s">
        <v>206</v>
      </c>
      <c r="N120" s="238" t="s">
        <v>139</v>
      </c>
      <c r="O120" s="239"/>
      <c r="P120" s="240"/>
      <c r="Q120" s="184"/>
      <c r="R120" s="281"/>
      <c r="S120" s="280"/>
      <c r="T120" s="280"/>
      <c r="U120" s="213"/>
      <c r="V120" s="281"/>
      <c r="W120" s="280"/>
      <c r="X120" s="280"/>
      <c r="Y120" s="191"/>
      <c r="Z120" s="196"/>
      <c r="AA120" s="186"/>
      <c r="AB120" s="191"/>
      <c r="AC120" s="191"/>
    </row>
    <row r="121" spans="1:29" s="183" customFormat="1" ht="22.5">
      <c r="A121" s="243"/>
      <c r="B121" s="268" t="s">
        <v>177</v>
      </c>
      <c r="C121" s="269"/>
      <c r="D121" s="243"/>
      <c r="E121" s="264"/>
      <c r="F121" s="181" t="s">
        <v>141</v>
      </c>
      <c r="G121" s="179" t="s">
        <v>91</v>
      </c>
      <c r="H121" s="264"/>
      <c r="I121" s="264"/>
      <c r="J121" s="181" t="s">
        <v>141</v>
      </c>
      <c r="K121" s="179" t="s">
        <v>91</v>
      </c>
      <c r="L121" s="264"/>
      <c r="M121" s="243"/>
      <c r="N121" s="225" t="s">
        <v>204</v>
      </c>
      <c r="O121" s="225" t="s">
        <v>205</v>
      </c>
      <c r="P121" s="226" t="s">
        <v>91</v>
      </c>
      <c r="Q121" s="184"/>
      <c r="R121" s="281"/>
      <c r="S121" s="194"/>
      <c r="T121" s="195"/>
      <c r="U121" s="213"/>
      <c r="V121" s="281"/>
      <c r="W121" s="194"/>
      <c r="X121" s="193"/>
      <c r="Y121" s="191"/>
      <c r="Z121" s="196"/>
      <c r="AA121" s="186"/>
      <c r="AB121" s="191"/>
      <c r="AC121" s="191"/>
    </row>
    <row r="122" spans="1:212" s="62" customFormat="1" ht="12" customHeight="1">
      <c r="A122" s="132"/>
      <c r="B122" s="64" t="s">
        <v>99</v>
      </c>
      <c r="C122" s="65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184"/>
      <c r="R122" s="172"/>
      <c r="S122" s="172"/>
      <c r="T122" s="186"/>
      <c r="U122" s="208"/>
      <c r="V122" s="172"/>
      <c r="W122" s="172"/>
      <c r="X122" s="172"/>
      <c r="Y122" s="172"/>
      <c r="Z122" s="196"/>
      <c r="AA122" s="186"/>
      <c r="AB122" s="172"/>
      <c r="AC122" s="172"/>
      <c r="GZ122" s="55"/>
      <c r="HA122" s="55"/>
      <c r="HB122" s="55"/>
      <c r="HC122" s="55"/>
      <c r="HD122" s="55"/>
    </row>
    <row r="123" spans="1:212" s="62" customFormat="1" ht="12" customHeight="1">
      <c r="A123" s="135">
        <v>102060101000000</v>
      </c>
      <c r="B123" s="67">
        <v>1</v>
      </c>
      <c r="C123" s="68" t="s">
        <v>25</v>
      </c>
      <c r="D123" s="91">
        <v>29038</v>
      </c>
      <c r="E123" s="70">
        <v>26</v>
      </c>
      <c r="F123" s="70">
        <v>26</v>
      </c>
      <c r="G123" s="71">
        <v>100</v>
      </c>
      <c r="H123" s="72">
        <v>0</v>
      </c>
      <c r="I123" s="72">
        <v>9</v>
      </c>
      <c r="J123" s="72">
        <v>9</v>
      </c>
      <c r="K123" s="71">
        <v>100</v>
      </c>
      <c r="L123" s="72">
        <v>0</v>
      </c>
      <c r="M123" s="167">
        <v>10162</v>
      </c>
      <c r="N123" s="227">
        <v>8525</v>
      </c>
      <c r="O123" s="56">
        <v>8795</v>
      </c>
      <c r="P123" s="72">
        <v>86.54792363707932</v>
      </c>
      <c r="Q123" s="184"/>
      <c r="R123" s="206"/>
      <c r="S123" s="175"/>
      <c r="T123" s="186"/>
      <c r="U123" s="191"/>
      <c r="V123" s="206"/>
      <c r="W123" s="175"/>
      <c r="X123" s="216"/>
      <c r="Y123" s="172"/>
      <c r="Z123" s="196"/>
      <c r="AA123" s="186"/>
      <c r="AB123" s="172"/>
      <c r="AC123" s="172"/>
      <c r="GZ123" s="56">
        <v>26</v>
      </c>
      <c r="HA123" s="56">
        <v>26</v>
      </c>
      <c r="HB123" s="56">
        <v>9</v>
      </c>
      <c r="HC123" s="56">
        <v>9</v>
      </c>
      <c r="HD123" s="56">
        <v>10162</v>
      </c>
    </row>
    <row r="124" spans="1:212" s="62" customFormat="1" ht="12" customHeight="1">
      <c r="A124" s="136">
        <v>102060102000000</v>
      </c>
      <c r="B124" s="67">
        <v>2</v>
      </c>
      <c r="C124" s="92" t="s">
        <v>115</v>
      </c>
      <c r="D124" s="91">
        <v>29349</v>
      </c>
      <c r="E124" s="70">
        <v>29</v>
      </c>
      <c r="F124" s="70">
        <v>29</v>
      </c>
      <c r="G124" s="71">
        <v>100</v>
      </c>
      <c r="H124" s="72">
        <v>0</v>
      </c>
      <c r="I124" s="72">
        <v>11</v>
      </c>
      <c r="J124" s="72">
        <v>4</v>
      </c>
      <c r="K124" s="71">
        <v>36.36363636363637</v>
      </c>
      <c r="L124" s="72">
        <v>7</v>
      </c>
      <c r="M124" s="167">
        <v>6637</v>
      </c>
      <c r="N124" s="227">
        <v>5523</v>
      </c>
      <c r="O124" s="56">
        <v>5589</v>
      </c>
      <c r="P124" s="72">
        <v>84.20973331324394</v>
      </c>
      <c r="Q124" s="184"/>
      <c r="R124" s="206"/>
      <c r="S124" s="175"/>
      <c r="T124" s="186"/>
      <c r="U124" s="191"/>
      <c r="V124" s="206"/>
      <c r="W124" s="175"/>
      <c r="X124" s="216"/>
      <c r="Y124" s="172"/>
      <c r="Z124" s="196"/>
      <c r="AA124" s="186"/>
      <c r="AB124" s="172"/>
      <c r="AC124" s="172"/>
      <c r="GZ124" s="56">
        <v>29</v>
      </c>
      <c r="HA124" s="56">
        <v>29</v>
      </c>
      <c r="HB124" s="56">
        <v>11</v>
      </c>
      <c r="HC124" s="56">
        <v>4</v>
      </c>
      <c r="HD124" s="56">
        <v>6637</v>
      </c>
    </row>
    <row r="125" spans="1:212" s="62" customFormat="1" ht="12" customHeight="1">
      <c r="A125" s="137"/>
      <c r="B125" s="67">
        <v>3</v>
      </c>
      <c r="C125" s="68" t="s">
        <v>117</v>
      </c>
      <c r="D125" s="91">
        <v>35853</v>
      </c>
      <c r="E125" s="70">
        <v>12</v>
      </c>
      <c r="F125" s="70">
        <v>12</v>
      </c>
      <c r="G125" s="71">
        <v>100</v>
      </c>
      <c r="H125" s="72">
        <v>0</v>
      </c>
      <c r="I125" s="72">
        <v>0</v>
      </c>
      <c r="J125" s="72">
        <v>0</v>
      </c>
      <c r="K125" s="71"/>
      <c r="L125" s="72">
        <v>0</v>
      </c>
      <c r="M125" s="170">
        <v>1310</v>
      </c>
      <c r="N125" s="170"/>
      <c r="O125" s="56"/>
      <c r="P125" s="72"/>
      <c r="Q125" s="184"/>
      <c r="R125" s="207"/>
      <c r="S125" s="175"/>
      <c r="T125" s="186"/>
      <c r="U125" s="191"/>
      <c r="V125" s="207"/>
      <c r="W125" s="175"/>
      <c r="X125" s="216"/>
      <c r="Y125" s="172"/>
      <c r="Z125" s="196"/>
      <c r="AA125" s="186"/>
      <c r="AB125" s="172"/>
      <c r="AC125" s="172"/>
      <c r="GZ125" s="56"/>
      <c r="HA125" s="56"/>
      <c r="HB125" s="56"/>
      <c r="HC125" s="56"/>
      <c r="HD125" s="56"/>
    </row>
    <row r="126" spans="1:212" s="62" customFormat="1" ht="12" customHeight="1">
      <c r="A126" s="135">
        <v>102060103000000</v>
      </c>
      <c r="B126" s="67">
        <v>4</v>
      </c>
      <c r="C126" s="68" t="s">
        <v>26</v>
      </c>
      <c r="D126" s="91">
        <v>28825</v>
      </c>
      <c r="E126" s="70">
        <v>91</v>
      </c>
      <c r="F126" s="70">
        <v>91</v>
      </c>
      <c r="G126" s="71">
        <v>100</v>
      </c>
      <c r="H126" s="72">
        <v>0</v>
      </c>
      <c r="I126" s="72">
        <v>58</v>
      </c>
      <c r="J126" s="72">
        <v>51</v>
      </c>
      <c r="K126" s="71">
        <v>87.93103448275862</v>
      </c>
      <c r="L126" s="72">
        <v>7</v>
      </c>
      <c r="M126" s="170">
        <v>34669</v>
      </c>
      <c r="N126" s="227">
        <v>35503</v>
      </c>
      <c r="O126" s="56">
        <v>36522</v>
      </c>
      <c r="P126" s="72">
        <v>105.34483255934697</v>
      </c>
      <c r="Q126" s="184"/>
      <c r="R126" s="175"/>
      <c r="S126" s="175"/>
      <c r="T126" s="186"/>
      <c r="U126" s="191"/>
      <c r="V126" s="175"/>
      <c r="W126" s="175"/>
      <c r="X126" s="216"/>
      <c r="Y126" s="172"/>
      <c r="Z126" s="196"/>
      <c r="AA126" s="186"/>
      <c r="AB126" s="172"/>
      <c r="AC126" s="172"/>
      <c r="GZ126" s="56">
        <v>91</v>
      </c>
      <c r="HA126" s="56">
        <v>91</v>
      </c>
      <c r="HB126" s="56">
        <v>58</v>
      </c>
      <c r="HC126" s="56">
        <v>51</v>
      </c>
      <c r="HD126" s="56">
        <v>34669</v>
      </c>
    </row>
    <row r="127" spans="1:212" s="62" customFormat="1" ht="12" customHeight="1">
      <c r="A127" s="137"/>
      <c r="B127" s="67">
        <v>5</v>
      </c>
      <c r="C127" s="68" t="s">
        <v>118</v>
      </c>
      <c r="D127" s="91">
        <v>35852</v>
      </c>
      <c r="E127" s="70">
        <v>10</v>
      </c>
      <c r="F127" s="70">
        <v>10</v>
      </c>
      <c r="G127" s="71">
        <v>100</v>
      </c>
      <c r="H127" s="72">
        <v>0</v>
      </c>
      <c r="I127" s="72">
        <v>0</v>
      </c>
      <c r="J127" s="72">
        <v>0</v>
      </c>
      <c r="K127" s="71"/>
      <c r="L127" s="72">
        <v>0</v>
      </c>
      <c r="M127" s="170">
        <v>977</v>
      </c>
      <c r="N127" s="170"/>
      <c r="O127" s="56"/>
      <c r="P127" s="72"/>
      <c r="Q127" s="184"/>
      <c r="R127" s="207"/>
      <c r="S127" s="175"/>
      <c r="T127" s="186"/>
      <c r="U127" s="191"/>
      <c r="V127" s="207"/>
      <c r="W127" s="175"/>
      <c r="X127" s="216"/>
      <c r="Y127" s="172"/>
      <c r="Z127" s="196"/>
      <c r="AA127" s="186"/>
      <c r="AB127" s="172"/>
      <c r="AC127" s="172"/>
      <c r="GZ127" s="56"/>
      <c r="HA127" s="56"/>
      <c r="HB127" s="56"/>
      <c r="HC127" s="56"/>
      <c r="HD127" s="56"/>
    </row>
    <row r="128" spans="1:212" s="62" customFormat="1" ht="12" customHeight="1">
      <c r="A128" s="135">
        <v>102060105000000</v>
      </c>
      <c r="B128" s="67">
        <v>6</v>
      </c>
      <c r="C128" s="68" t="s">
        <v>60</v>
      </c>
      <c r="D128" s="91">
        <v>29038</v>
      </c>
      <c r="E128" s="70">
        <v>17</v>
      </c>
      <c r="F128" s="70">
        <v>17</v>
      </c>
      <c r="G128" s="71">
        <v>100</v>
      </c>
      <c r="H128" s="72">
        <v>0</v>
      </c>
      <c r="I128" s="72">
        <v>10</v>
      </c>
      <c r="J128" s="72">
        <v>10</v>
      </c>
      <c r="K128" s="71">
        <v>100</v>
      </c>
      <c r="L128" s="72">
        <v>0</v>
      </c>
      <c r="M128" s="170">
        <v>5134</v>
      </c>
      <c r="N128" s="227">
        <v>3661</v>
      </c>
      <c r="O128" s="56">
        <v>3750</v>
      </c>
      <c r="P128" s="72">
        <v>73.04246201791975</v>
      </c>
      <c r="Q128" s="184"/>
      <c r="R128" s="207"/>
      <c r="S128" s="175"/>
      <c r="T128" s="186"/>
      <c r="U128" s="191"/>
      <c r="V128" s="207"/>
      <c r="W128" s="175"/>
      <c r="X128" s="216"/>
      <c r="Y128" s="172"/>
      <c r="Z128" s="196"/>
      <c r="AA128" s="186"/>
      <c r="AB128" s="172"/>
      <c r="AC128" s="172"/>
      <c r="GZ128" s="56">
        <v>17</v>
      </c>
      <c r="HA128" s="56">
        <v>17</v>
      </c>
      <c r="HB128" s="56">
        <v>10</v>
      </c>
      <c r="HC128" s="56">
        <v>10</v>
      </c>
      <c r="HD128" s="56">
        <v>5134</v>
      </c>
    </row>
    <row r="129" spans="1:212" s="62" customFormat="1" ht="12" customHeight="1">
      <c r="A129" s="135">
        <v>102060106000000</v>
      </c>
      <c r="B129" s="67">
        <v>7</v>
      </c>
      <c r="C129" s="68" t="s">
        <v>46</v>
      </c>
      <c r="D129" s="91">
        <v>29107</v>
      </c>
      <c r="E129" s="70">
        <v>20</v>
      </c>
      <c r="F129" s="70">
        <v>20</v>
      </c>
      <c r="G129" s="71">
        <v>100</v>
      </c>
      <c r="H129" s="72">
        <v>0</v>
      </c>
      <c r="I129" s="72">
        <v>8</v>
      </c>
      <c r="J129" s="72">
        <v>6</v>
      </c>
      <c r="K129" s="71">
        <v>75</v>
      </c>
      <c r="L129" s="72">
        <v>2</v>
      </c>
      <c r="M129" s="170">
        <v>4860</v>
      </c>
      <c r="N129" s="227">
        <v>3266</v>
      </c>
      <c r="O129" s="56">
        <v>3398</v>
      </c>
      <c r="P129" s="72">
        <v>69.91769547325103</v>
      </c>
      <c r="Q129" s="184"/>
      <c r="R129" s="207"/>
      <c r="S129" s="175"/>
      <c r="T129" s="186"/>
      <c r="U129" s="191"/>
      <c r="V129" s="207"/>
      <c r="W129" s="175"/>
      <c r="X129" s="216"/>
      <c r="Y129" s="172"/>
      <c r="Z129" s="196"/>
      <c r="AA129" s="186"/>
      <c r="AB129" s="172"/>
      <c r="AC129" s="172"/>
      <c r="GZ129" s="56">
        <v>20</v>
      </c>
      <c r="HA129" s="56">
        <v>20</v>
      </c>
      <c r="HB129" s="56">
        <v>8</v>
      </c>
      <c r="HC129" s="56">
        <v>6</v>
      </c>
      <c r="HD129" s="56">
        <v>4860</v>
      </c>
    </row>
    <row r="130" spans="1:212" s="62" customFormat="1" ht="12" customHeight="1">
      <c r="A130" s="135">
        <v>102060107000000</v>
      </c>
      <c r="B130" s="67">
        <v>8</v>
      </c>
      <c r="C130" s="68" t="s">
        <v>47</v>
      </c>
      <c r="D130" s="91">
        <v>30091</v>
      </c>
      <c r="E130" s="70">
        <v>27</v>
      </c>
      <c r="F130" s="70">
        <v>27</v>
      </c>
      <c r="G130" s="71">
        <v>100</v>
      </c>
      <c r="H130" s="72">
        <v>0</v>
      </c>
      <c r="I130" s="72">
        <v>8</v>
      </c>
      <c r="J130" s="72">
        <v>6</v>
      </c>
      <c r="K130" s="71">
        <v>75</v>
      </c>
      <c r="L130" s="72">
        <v>2</v>
      </c>
      <c r="M130" s="170">
        <v>4980</v>
      </c>
      <c r="N130" s="227">
        <v>4186</v>
      </c>
      <c r="O130" s="56">
        <v>4257</v>
      </c>
      <c r="P130" s="72">
        <v>85.48192771084338</v>
      </c>
      <c r="Q130" s="184"/>
      <c r="R130" s="207"/>
      <c r="S130" s="175"/>
      <c r="T130" s="186"/>
      <c r="U130" s="191"/>
      <c r="V130" s="207"/>
      <c r="W130" s="175"/>
      <c r="X130" s="216"/>
      <c r="Y130" s="172"/>
      <c r="Z130" s="196"/>
      <c r="AA130" s="186"/>
      <c r="AB130" s="172"/>
      <c r="AC130" s="172"/>
      <c r="GZ130" s="56">
        <v>27</v>
      </c>
      <c r="HA130" s="56">
        <v>27</v>
      </c>
      <c r="HB130" s="56">
        <v>8</v>
      </c>
      <c r="HC130" s="56">
        <v>6</v>
      </c>
      <c r="HD130" s="56">
        <v>4980</v>
      </c>
    </row>
    <row r="131" spans="1:212" s="62" customFormat="1" ht="12" customHeight="1">
      <c r="A131" s="135">
        <v>102060108000000</v>
      </c>
      <c r="B131" s="67">
        <v>9</v>
      </c>
      <c r="C131" s="68" t="s">
        <v>27</v>
      </c>
      <c r="D131" s="91">
        <v>29887</v>
      </c>
      <c r="E131" s="70">
        <v>46</v>
      </c>
      <c r="F131" s="70">
        <v>46</v>
      </c>
      <c r="G131" s="71">
        <v>100</v>
      </c>
      <c r="H131" s="72">
        <v>0</v>
      </c>
      <c r="I131" s="72">
        <v>23</v>
      </c>
      <c r="J131" s="72">
        <v>18</v>
      </c>
      <c r="K131" s="71">
        <v>78.26086956521739</v>
      </c>
      <c r="L131" s="72">
        <v>5</v>
      </c>
      <c r="M131" s="170">
        <v>15541</v>
      </c>
      <c r="N131" s="227">
        <v>13790</v>
      </c>
      <c r="O131" s="56">
        <v>14123</v>
      </c>
      <c r="P131" s="72">
        <v>90.87574802136285</v>
      </c>
      <c r="Q131" s="184"/>
      <c r="R131" s="207"/>
      <c r="S131" s="175"/>
      <c r="T131" s="186"/>
      <c r="U131" s="191"/>
      <c r="V131" s="207"/>
      <c r="W131" s="175"/>
      <c r="X131" s="216"/>
      <c r="Y131" s="172"/>
      <c r="Z131" s="196"/>
      <c r="AA131" s="186"/>
      <c r="AB131" s="172"/>
      <c r="AC131" s="172"/>
      <c r="GZ131" s="56">
        <v>46</v>
      </c>
      <c r="HA131" s="56">
        <v>46</v>
      </c>
      <c r="HB131" s="56">
        <v>23</v>
      </c>
      <c r="HC131" s="56">
        <v>18</v>
      </c>
      <c r="HD131" s="56">
        <v>15541</v>
      </c>
    </row>
    <row r="132" spans="1:212" s="62" customFormat="1" ht="12" customHeight="1">
      <c r="A132" s="138"/>
      <c r="B132" s="86" t="s">
        <v>100</v>
      </c>
      <c r="C132" s="68"/>
      <c r="D132" s="91"/>
      <c r="E132" s="70"/>
      <c r="F132" s="70"/>
      <c r="G132" s="71"/>
      <c r="H132" s="72"/>
      <c r="I132" s="72"/>
      <c r="J132" s="72"/>
      <c r="K132" s="71"/>
      <c r="L132" s="72"/>
      <c r="M132" s="170"/>
      <c r="N132" s="170"/>
      <c r="O132" s="56"/>
      <c r="P132" s="72"/>
      <c r="Q132" s="184"/>
      <c r="R132" s="175"/>
      <c r="S132" s="175"/>
      <c r="T132" s="186"/>
      <c r="U132" s="191"/>
      <c r="V132" s="175"/>
      <c r="W132" s="175"/>
      <c r="X132" s="216"/>
      <c r="Y132" s="172"/>
      <c r="Z132" s="196"/>
      <c r="AA132" s="186"/>
      <c r="AB132" s="172"/>
      <c r="AC132" s="172"/>
      <c r="GZ132" s="56"/>
      <c r="HA132" s="56"/>
      <c r="HB132" s="56"/>
      <c r="HC132" s="56"/>
      <c r="HD132" s="56"/>
    </row>
    <row r="133" spans="1:212" s="62" customFormat="1" ht="12" customHeight="1">
      <c r="A133" s="135">
        <v>102060202000000</v>
      </c>
      <c r="B133" s="67">
        <v>10</v>
      </c>
      <c r="C133" s="68" t="s">
        <v>24</v>
      </c>
      <c r="D133" s="91">
        <v>29987</v>
      </c>
      <c r="E133" s="70">
        <v>29</v>
      </c>
      <c r="F133" s="70">
        <v>29</v>
      </c>
      <c r="G133" s="71">
        <v>100</v>
      </c>
      <c r="H133" s="72">
        <v>0</v>
      </c>
      <c r="I133" s="72">
        <v>22</v>
      </c>
      <c r="J133" s="72">
        <v>11</v>
      </c>
      <c r="K133" s="71">
        <v>50</v>
      </c>
      <c r="L133" s="72">
        <v>11</v>
      </c>
      <c r="M133" s="170">
        <v>6941</v>
      </c>
      <c r="N133" s="227">
        <v>5144</v>
      </c>
      <c r="O133" s="56">
        <v>5214</v>
      </c>
      <c r="P133" s="72">
        <v>75.1188589540412</v>
      </c>
      <c r="Q133" s="184"/>
      <c r="R133" s="207"/>
      <c r="S133" s="175"/>
      <c r="T133" s="186"/>
      <c r="U133" s="191"/>
      <c r="V133" s="207"/>
      <c r="W133" s="175"/>
      <c r="X133" s="216"/>
      <c r="Y133" s="172"/>
      <c r="Z133" s="196"/>
      <c r="AA133" s="186"/>
      <c r="AB133" s="172"/>
      <c r="AC133" s="172"/>
      <c r="GZ133" s="56">
        <v>29</v>
      </c>
      <c r="HA133" s="56">
        <v>29</v>
      </c>
      <c r="HB133" s="56">
        <v>22</v>
      </c>
      <c r="HC133" s="56">
        <v>11</v>
      </c>
      <c r="HD133" s="56">
        <v>6941</v>
      </c>
    </row>
    <row r="134" spans="1:212" s="62" customFormat="1" ht="12" customHeight="1">
      <c r="A134" s="135">
        <v>102060204000000</v>
      </c>
      <c r="B134" s="67">
        <v>11</v>
      </c>
      <c r="C134" s="68" t="s">
        <v>119</v>
      </c>
      <c r="D134" s="91">
        <v>29492</v>
      </c>
      <c r="E134" s="70">
        <v>16</v>
      </c>
      <c r="F134" s="70">
        <v>16</v>
      </c>
      <c r="G134" s="71">
        <v>100</v>
      </c>
      <c r="H134" s="72">
        <v>0</v>
      </c>
      <c r="I134" s="72">
        <v>2</v>
      </c>
      <c r="J134" s="72">
        <v>2</v>
      </c>
      <c r="K134" s="71">
        <v>100</v>
      </c>
      <c r="L134" s="72">
        <v>0</v>
      </c>
      <c r="M134" s="170">
        <v>6791</v>
      </c>
      <c r="N134" s="227">
        <v>6039</v>
      </c>
      <c r="O134" s="56">
        <v>6173</v>
      </c>
      <c r="P134" s="72">
        <v>90.8997202179355</v>
      </c>
      <c r="Q134" s="184"/>
      <c r="R134" s="207"/>
      <c r="S134" s="175"/>
      <c r="T134" s="186"/>
      <c r="U134" s="191"/>
      <c r="V134" s="207"/>
      <c r="W134" s="175"/>
      <c r="X134" s="216"/>
      <c r="Y134" s="172"/>
      <c r="Z134" s="196"/>
      <c r="AA134" s="186"/>
      <c r="AB134" s="172"/>
      <c r="AC134" s="172"/>
      <c r="GZ134" s="56">
        <v>16</v>
      </c>
      <c r="HA134" s="56">
        <v>16</v>
      </c>
      <c r="HB134" s="56">
        <v>2</v>
      </c>
      <c r="HC134" s="56">
        <v>2</v>
      </c>
      <c r="HD134" s="56">
        <v>6791</v>
      </c>
    </row>
    <row r="135" spans="1:212" s="62" customFormat="1" ht="12" customHeight="1">
      <c r="A135" s="135">
        <v>102060206000000</v>
      </c>
      <c r="B135" s="67">
        <v>12</v>
      </c>
      <c r="C135" s="68" t="s">
        <v>53</v>
      </c>
      <c r="D135" s="91">
        <v>29383</v>
      </c>
      <c r="E135" s="70">
        <v>25</v>
      </c>
      <c r="F135" s="70">
        <v>25</v>
      </c>
      <c r="G135" s="71">
        <v>100</v>
      </c>
      <c r="H135" s="72">
        <v>0</v>
      </c>
      <c r="I135" s="72">
        <v>14</v>
      </c>
      <c r="J135" s="72">
        <v>8</v>
      </c>
      <c r="K135" s="71">
        <v>57.14285714285714</v>
      </c>
      <c r="L135" s="72">
        <v>6</v>
      </c>
      <c r="M135" s="170">
        <v>7413</v>
      </c>
      <c r="N135" s="227">
        <v>6153</v>
      </c>
      <c r="O135" s="56">
        <v>6235</v>
      </c>
      <c r="P135" s="72">
        <v>84.10899770673142</v>
      </c>
      <c r="Q135" s="184"/>
      <c r="R135" s="207"/>
      <c r="S135" s="175"/>
      <c r="T135" s="186"/>
      <c r="U135" s="191"/>
      <c r="V135" s="207"/>
      <c r="W135" s="175"/>
      <c r="X135" s="216"/>
      <c r="Y135" s="172"/>
      <c r="Z135" s="196"/>
      <c r="AA135" s="186"/>
      <c r="AB135" s="172"/>
      <c r="AC135" s="172"/>
      <c r="GZ135" s="56">
        <v>25</v>
      </c>
      <c r="HA135" s="56">
        <v>25</v>
      </c>
      <c r="HB135" s="56">
        <v>14</v>
      </c>
      <c r="HC135" s="56">
        <v>8</v>
      </c>
      <c r="HD135" s="56">
        <v>7413</v>
      </c>
    </row>
    <row r="136" spans="1:212" s="62" customFormat="1" ht="12" customHeight="1">
      <c r="A136" s="135">
        <v>102060104000000</v>
      </c>
      <c r="B136" s="67">
        <v>13</v>
      </c>
      <c r="C136" s="68" t="s">
        <v>116</v>
      </c>
      <c r="D136" s="91">
        <v>34140</v>
      </c>
      <c r="E136" s="70">
        <v>17</v>
      </c>
      <c r="F136" s="70">
        <v>17</v>
      </c>
      <c r="G136" s="71">
        <v>100</v>
      </c>
      <c r="H136" s="72">
        <v>0</v>
      </c>
      <c r="I136" s="72">
        <v>4</v>
      </c>
      <c r="J136" s="72">
        <v>0</v>
      </c>
      <c r="K136" s="71">
        <v>0</v>
      </c>
      <c r="L136" s="72">
        <v>4</v>
      </c>
      <c r="M136" s="170">
        <v>3826</v>
      </c>
      <c r="N136" s="227">
        <v>963</v>
      </c>
      <c r="O136" s="56">
        <v>963</v>
      </c>
      <c r="P136" s="72">
        <v>25.169890224777834</v>
      </c>
      <c r="Q136" s="184"/>
      <c r="R136" s="207"/>
      <c r="S136" s="175"/>
      <c r="T136" s="186"/>
      <c r="U136" s="191"/>
      <c r="V136" s="207"/>
      <c r="W136" s="175"/>
      <c r="X136" s="216"/>
      <c r="Y136" s="172"/>
      <c r="Z136" s="196"/>
      <c r="AA136" s="186"/>
      <c r="AB136" s="172"/>
      <c r="AC136" s="172"/>
      <c r="GZ136" s="56">
        <v>17</v>
      </c>
      <c r="HA136" s="56">
        <v>17</v>
      </c>
      <c r="HB136" s="56">
        <v>4</v>
      </c>
      <c r="HC136" s="56">
        <v>0</v>
      </c>
      <c r="HD136" s="56">
        <v>34669</v>
      </c>
    </row>
    <row r="137" spans="1:212" s="62" customFormat="1" ht="12" customHeight="1">
      <c r="A137" s="135">
        <v>102060211000000</v>
      </c>
      <c r="B137" s="67">
        <v>14</v>
      </c>
      <c r="C137" s="68" t="s">
        <v>54</v>
      </c>
      <c r="D137" s="91">
        <v>29987</v>
      </c>
      <c r="E137" s="70">
        <v>36</v>
      </c>
      <c r="F137" s="70">
        <v>36</v>
      </c>
      <c r="G137" s="71">
        <v>100</v>
      </c>
      <c r="H137" s="72">
        <v>0</v>
      </c>
      <c r="I137" s="72">
        <v>179</v>
      </c>
      <c r="J137" s="72">
        <v>134</v>
      </c>
      <c r="K137" s="71">
        <v>74.86033519553072</v>
      </c>
      <c r="L137" s="72">
        <v>45</v>
      </c>
      <c r="M137" s="170">
        <v>12220</v>
      </c>
      <c r="N137" s="228">
        <v>4522</v>
      </c>
      <c r="O137" s="56">
        <v>9028</v>
      </c>
      <c r="P137" s="72">
        <v>73.87888707037644</v>
      </c>
      <c r="Q137" s="184"/>
      <c r="R137" s="207"/>
      <c r="S137" s="175"/>
      <c r="T137" s="186"/>
      <c r="U137" s="191"/>
      <c r="V137" s="207"/>
      <c r="W137" s="175"/>
      <c r="X137" s="216"/>
      <c r="Y137" s="172"/>
      <c r="Z137" s="196"/>
      <c r="AA137" s="186"/>
      <c r="AB137" s="172"/>
      <c r="AC137" s="172"/>
      <c r="GZ137" s="57">
        <v>36</v>
      </c>
      <c r="HA137" s="57">
        <v>36</v>
      </c>
      <c r="HB137" s="57">
        <v>179</v>
      </c>
      <c r="HC137" s="57">
        <v>134</v>
      </c>
      <c r="HD137" s="57">
        <v>12220</v>
      </c>
    </row>
    <row r="138" spans="1:212" s="62" customFormat="1" ht="12" customHeight="1">
      <c r="A138" s="135"/>
      <c r="B138" s="86" t="s">
        <v>198</v>
      </c>
      <c r="C138" s="154"/>
      <c r="D138" s="155"/>
      <c r="E138" s="70"/>
      <c r="F138" s="70"/>
      <c r="G138" s="71"/>
      <c r="H138" s="72"/>
      <c r="I138" s="72"/>
      <c r="J138" s="72"/>
      <c r="K138" s="71"/>
      <c r="L138" s="72"/>
      <c r="M138" s="170"/>
      <c r="N138" s="170"/>
      <c r="O138" s="56"/>
      <c r="P138" s="72"/>
      <c r="Q138" s="184"/>
      <c r="R138" s="207"/>
      <c r="S138" s="175"/>
      <c r="T138" s="186"/>
      <c r="U138" s="191"/>
      <c r="V138" s="207"/>
      <c r="W138" s="175"/>
      <c r="X138" s="216"/>
      <c r="Y138" s="172"/>
      <c r="Z138" s="196"/>
      <c r="AA138" s="186"/>
      <c r="AB138" s="172"/>
      <c r="AC138" s="172"/>
      <c r="GZ138" s="57"/>
      <c r="HA138" s="57"/>
      <c r="HB138" s="57"/>
      <c r="HC138" s="57"/>
      <c r="HD138" s="57"/>
    </row>
    <row r="139" spans="1:212" s="62" customFormat="1" ht="12" customHeight="1">
      <c r="A139" s="135">
        <v>102060201000000</v>
      </c>
      <c r="B139" s="67">
        <v>15</v>
      </c>
      <c r="C139" s="68" t="s">
        <v>57</v>
      </c>
      <c r="D139" s="91">
        <v>30126</v>
      </c>
      <c r="E139" s="70">
        <v>33</v>
      </c>
      <c r="F139" s="70">
        <v>33</v>
      </c>
      <c r="G139" s="71">
        <v>100</v>
      </c>
      <c r="H139" s="72">
        <v>0</v>
      </c>
      <c r="I139" s="72">
        <v>8</v>
      </c>
      <c r="J139" s="72">
        <v>5</v>
      </c>
      <c r="K139" s="71">
        <v>62.5</v>
      </c>
      <c r="L139" s="72">
        <v>3</v>
      </c>
      <c r="M139" s="170">
        <v>8476</v>
      </c>
      <c r="N139" s="227">
        <v>7619</v>
      </c>
      <c r="O139" s="56">
        <v>7794</v>
      </c>
      <c r="P139" s="72">
        <v>91.95375176970269</v>
      </c>
      <c r="Q139" s="184"/>
      <c r="R139" s="207"/>
      <c r="S139" s="175"/>
      <c r="T139" s="186"/>
      <c r="U139" s="191"/>
      <c r="V139" s="207"/>
      <c r="W139" s="175"/>
      <c r="X139" s="216"/>
      <c r="Y139" s="172"/>
      <c r="Z139" s="196"/>
      <c r="AA139" s="186"/>
      <c r="AB139" s="172"/>
      <c r="AC139" s="172"/>
      <c r="GZ139" s="56">
        <v>33</v>
      </c>
      <c r="HA139" s="56">
        <v>33</v>
      </c>
      <c r="HB139" s="56">
        <v>8</v>
      </c>
      <c r="HC139" s="56">
        <v>5</v>
      </c>
      <c r="HD139" s="56">
        <v>8476</v>
      </c>
    </row>
    <row r="140" spans="1:212" s="62" customFormat="1" ht="12" customHeight="1">
      <c r="A140" s="135">
        <v>102060203000000</v>
      </c>
      <c r="B140" s="67">
        <v>16</v>
      </c>
      <c r="C140" s="68" t="s">
        <v>58</v>
      </c>
      <c r="D140" s="91">
        <v>30297</v>
      </c>
      <c r="E140" s="70">
        <v>14</v>
      </c>
      <c r="F140" s="70">
        <v>14</v>
      </c>
      <c r="G140" s="71">
        <v>100</v>
      </c>
      <c r="H140" s="72">
        <v>0</v>
      </c>
      <c r="I140" s="72">
        <v>3</v>
      </c>
      <c r="J140" s="72">
        <v>2</v>
      </c>
      <c r="K140" s="71">
        <v>66.66666666666666</v>
      </c>
      <c r="L140" s="72">
        <v>1</v>
      </c>
      <c r="M140" s="170">
        <v>5744</v>
      </c>
      <c r="N140" s="227">
        <v>3555</v>
      </c>
      <c r="O140" s="56">
        <v>3666</v>
      </c>
      <c r="P140" s="72">
        <v>63.82311977715878</v>
      </c>
      <c r="Q140" s="184"/>
      <c r="R140" s="207"/>
      <c r="S140" s="175"/>
      <c r="T140" s="186"/>
      <c r="U140" s="191"/>
      <c r="V140" s="207"/>
      <c r="W140" s="175"/>
      <c r="X140" s="216"/>
      <c r="Y140" s="172"/>
      <c r="Z140" s="196"/>
      <c r="AA140" s="186"/>
      <c r="AB140" s="172"/>
      <c r="AC140" s="172"/>
      <c r="GZ140" s="56">
        <v>14</v>
      </c>
      <c r="HA140" s="56">
        <v>14</v>
      </c>
      <c r="HB140" s="56">
        <v>3</v>
      </c>
      <c r="HC140" s="56">
        <v>2</v>
      </c>
      <c r="HD140" s="56">
        <v>5744</v>
      </c>
    </row>
    <row r="141" spans="1:212" s="62" customFormat="1" ht="12" customHeight="1">
      <c r="A141" s="135">
        <v>102060205000000</v>
      </c>
      <c r="B141" s="67">
        <v>17</v>
      </c>
      <c r="C141" s="68" t="s">
        <v>55</v>
      </c>
      <c r="D141" s="91">
        <v>29840</v>
      </c>
      <c r="E141" s="70">
        <v>18</v>
      </c>
      <c r="F141" s="70">
        <v>18</v>
      </c>
      <c r="G141" s="71">
        <v>100</v>
      </c>
      <c r="H141" s="72">
        <v>0</v>
      </c>
      <c r="I141" s="72">
        <v>11</v>
      </c>
      <c r="J141" s="72">
        <v>5</v>
      </c>
      <c r="K141" s="71">
        <v>45.45454545454545</v>
      </c>
      <c r="L141" s="72">
        <v>6</v>
      </c>
      <c r="M141" s="170">
        <v>7591</v>
      </c>
      <c r="N141" s="227">
        <v>5989</v>
      </c>
      <c r="O141" s="56">
        <v>6081</v>
      </c>
      <c r="P141" s="72">
        <v>80.10802265841129</v>
      </c>
      <c r="Q141" s="184"/>
      <c r="R141" s="207"/>
      <c r="S141" s="175"/>
      <c r="T141" s="186"/>
      <c r="U141" s="191"/>
      <c r="V141" s="207"/>
      <c r="W141" s="175"/>
      <c r="X141" s="216"/>
      <c r="Y141" s="172"/>
      <c r="Z141" s="196"/>
      <c r="AA141" s="186"/>
      <c r="AB141" s="172"/>
      <c r="AC141" s="172"/>
      <c r="GZ141" s="56">
        <v>18</v>
      </c>
      <c r="HA141" s="56">
        <v>18</v>
      </c>
      <c r="HB141" s="56">
        <v>11</v>
      </c>
      <c r="HC141" s="56">
        <v>5</v>
      </c>
      <c r="HD141" s="56">
        <v>7591</v>
      </c>
    </row>
    <row r="142" spans="1:212" s="62" customFormat="1" ht="12" customHeight="1">
      <c r="A142" s="135">
        <v>102060207000000</v>
      </c>
      <c r="B142" s="67">
        <v>18</v>
      </c>
      <c r="C142" s="68" t="s">
        <v>120</v>
      </c>
      <c r="D142" s="91">
        <v>30178</v>
      </c>
      <c r="E142" s="70">
        <v>13</v>
      </c>
      <c r="F142" s="70">
        <v>13</v>
      </c>
      <c r="G142" s="71">
        <v>100</v>
      </c>
      <c r="H142" s="72">
        <v>0</v>
      </c>
      <c r="I142" s="72">
        <v>17</v>
      </c>
      <c r="J142" s="72">
        <v>7</v>
      </c>
      <c r="K142" s="71">
        <v>41.17647058823529</v>
      </c>
      <c r="L142" s="72">
        <v>10</v>
      </c>
      <c r="M142" s="170">
        <v>5335</v>
      </c>
      <c r="N142" s="227">
        <v>3734</v>
      </c>
      <c r="O142" s="56">
        <v>3823</v>
      </c>
      <c r="P142" s="72">
        <v>71.65885660731021</v>
      </c>
      <c r="Q142" s="184"/>
      <c r="R142" s="207"/>
      <c r="S142" s="175"/>
      <c r="T142" s="186"/>
      <c r="U142" s="191"/>
      <c r="V142" s="207"/>
      <c r="W142" s="175"/>
      <c r="X142" s="216"/>
      <c r="Y142" s="172"/>
      <c r="Z142" s="196"/>
      <c r="AA142" s="186"/>
      <c r="AB142" s="172"/>
      <c r="AC142" s="172"/>
      <c r="GZ142" s="56">
        <v>13</v>
      </c>
      <c r="HA142" s="56">
        <v>13</v>
      </c>
      <c r="HB142" s="56">
        <v>17</v>
      </c>
      <c r="HC142" s="56">
        <v>7</v>
      </c>
      <c r="HD142" s="56">
        <v>5874</v>
      </c>
    </row>
    <row r="143" spans="1:212" s="62" customFormat="1" ht="12" customHeight="1">
      <c r="A143" s="135">
        <v>102060208000000</v>
      </c>
      <c r="B143" s="67">
        <v>19</v>
      </c>
      <c r="C143" s="68" t="s">
        <v>56</v>
      </c>
      <c r="D143" s="91">
        <v>30016</v>
      </c>
      <c r="E143" s="70">
        <v>21</v>
      </c>
      <c r="F143" s="70">
        <v>21</v>
      </c>
      <c r="G143" s="71">
        <v>100</v>
      </c>
      <c r="H143" s="72">
        <v>0</v>
      </c>
      <c r="I143" s="72">
        <v>10</v>
      </c>
      <c r="J143" s="72">
        <v>6</v>
      </c>
      <c r="K143" s="71">
        <v>60</v>
      </c>
      <c r="L143" s="72">
        <v>4</v>
      </c>
      <c r="M143" s="170">
        <v>6333</v>
      </c>
      <c r="N143" s="227">
        <v>4280</v>
      </c>
      <c r="O143" s="56">
        <v>4337</v>
      </c>
      <c r="P143" s="72">
        <v>68.48255171324806</v>
      </c>
      <c r="Q143" s="184"/>
      <c r="R143" s="207"/>
      <c r="S143" s="175"/>
      <c r="T143" s="186"/>
      <c r="U143" s="208"/>
      <c r="V143" s="207"/>
      <c r="W143" s="175"/>
      <c r="X143" s="216"/>
      <c r="Y143" s="172"/>
      <c r="Z143" s="196"/>
      <c r="AA143" s="186"/>
      <c r="AB143" s="172"/>
      <c r="AC143" s="172"/>
      <c r="GZ143" s="56">
        <v>21</v>
      </c>
      <c r="HA143" s="56">
        <v>21</v>
      </c>
      <c r="HB143" s="56">
        <v>10</v>
      </c>
      <c r="HC143" s="56">
        <v>6</v>
      </c>
      <c r="HD143" s="56">
        <v>6333</v>
      </c>
    </row>
    <row r="144" spans="1:212" s="62" customFormat="1" ht="12" customHeight="1">
      <c r="A144" s="135">
        <v>102060209000000</v>
      </c>
      <c r="B144" s="67">
        <v>20</v>
      </c>
      <c r="C144" s="68" t="s">
        <v>1</v>
      </c>
      <c r="D144" s="91">
        <v>29475</v>
      </c>
      <c r="E144" s="70">
        <v>26</v>
      </c>
      <c r="F144" s="70">
        <v>26</v>
      </c>
      <c r="G144" s="71">
        <v>100</v>
      </c>
      <c r="H144" s="72">
        <v>0</v>
      </c>
      <c r="I144" s="72">
        <v>16</v>
      </c>
      <c r="J144" s="72">
        <v>11</v>
      </c>
      <c r="K144" s="71">
        <v>68.75</v>
      </c>
      <c r="L144" s="72">
        <v>5</v>
      </c>
      <c r="M144" s="170">
        <v>14226</v>
      </c>
      <c r="N144" s="227">
        <v>16405</v>
      </c>
      <c r="O144" s="56">
        <v>16779</v>
      </c>
      <c r="P144" s="72">
        <v>117.94601433994096</v>
      </c>
      <c r="Q144" s="184"/>
      <c r="R144" s="175"/>
      <c r="S144" s="175"/>
      <c r="T144" s="186"/>
      <c r="U144" s="173"/>
      <c r="V144" s="175"/>
      <c r="W144" s="175"/>
      <c r="X144" s="216"/>
      <c r="Y144" s="172"/>
      <c r="Z144" s="196"/>
      <c r="AA144" s="186"/>
      <c r="AB144" s="172"/>
      <c r="AC144" s="172"/>
      <c r="GZ144" s="56">
        <v>26</v>
      </c>
      <c r="HA144" s="56">
        <v>26</v>
      </c>
      <c r="HB144" s="56">
        <v>16</v>
      </c>
      <c r="HC144" s="56">
        <v>11</v>
      </c>
      <c r="HD144" s="56">
        <v>14226</v>
      </c>
    </row>
    <row r="145" spans="1:212" s="62" customFormat="1" ht="12" customHeight="1">
      <c r="A145" s="135">
        <v>102060210000000</v>
      </c>
      <c r="B145" s="67">
        <v>21</v>
      </c>
      <c r="C145" s="68" t="s">
        <v>44</v>
      </c>
      <c r="D145" s="91">
        <v>30122</v>
      </c>
      <c r="E145" s="70">
        <v>19</v>
      </c>
      <c r="F145" s="70">
        <v>19</v>
      </c>
      <c r="G145" s="71">
        <v>100</v>
      </c>
      <c r="H145" s="72">
        <v>0</v>
      </c>
      <c r="I145" s="72">
        <v>12</v>
      </c>
      <c r="J145" s="72">
        <v>10</v>
      </c>
      <c r="K145" s="71">
        <v>83.33333333333334</v>
      </c>
      <c r="L145" s="72">
        <v>2</v>
      </c>
      <c r="M145" s="170">
        <v>7613</v>
      </c>
      <c r="N145" s="227">
        <v>6191</v>
      </c>
      <c r="O145" s="56">
        <v>6349</v>
      </c>
      <c r="P145" s="72">
        <v>83.39682122684881</v>
      </c>
      <c r="Q145" s="184"/>
      <c r="R145" s="207"/>
      <c r="S145" s="175"/>
      <c r="T145" s="186"/>
      <c r="U145" s="173"/>
      <c r="V145" s="207"/>
      <c r="W145" s="175"/>
      <c r="X145" s="216"/>
      <c r="Y145" s="172"/>
      <c r="Z145" s="196"/>
      <c r="AA145" s="186"/>
      <c r="AB145" s="172"/>
      <c r="AC145" s="172"/>
      <c r="GZ145" s="56">
        <v>19</v>
      </c>
      <c r="HA145" s="56">
        <v>19</v>
      </c>
      <c r="HB145" s="56">
        <v>12</v>
      </c>
      <c r="HC145" s="56">
        <v>10</v>
      </c>
      <c r="HD145" s="56">
        <v>7613</v>
      </c>
    </row>
    <row r="146" spans="1:212" s="62" customFormat="1" ht="12" customHeight="1">
      <c r="A146" s="78"/>
      <c r="B146" s="258" t="s">
        <v>92</v>
      </c>
      <c r="C146" s="259"/>
      <c r="D146" s="260"/>
      <c r="E146" s="82">
        <v>545</v>
      </c>
      <c r="F146" s="82">
        <v>545</v>
      </c>
      <c r="G146" s="83">
        <v>100</v>
      </c>
      <c r="H146" s="82">
        <v>0</v>
      </c>
      <c r="I146" s="82">
        <v>425</v>
      </c>
      <c r="J146" s="82">
        <v>305</v>
      </c>
      <c r="K146" s="83">
        <v>71.76470588235294</v>
      </c>
      <c r="L146" s="82">
        <v>120</v>
      </c>
      <c r="M146" s="58">
        <v>176779</v>
      </c>
      <c r="N146" s="229">
        <f>SUM(N123:N145)</f>
        <v>145048</v>
      </c>
      <c r="O146" s="153">
        <v>152876</v>
      </c>
      <c r="P146" s="84">
        <v>86.47859757097845</v>
      </c>
      <c r="Q146" s="184"/>
      <c r="R146" s="215"/>
      <c r="S146" s="215"/>
      <c r="T146" s="200"/>
      <c r="U146" s="173"/>
      <c r="V146" s="215"/>
      <c r="W146" s="215"/>
      <c r="X146" s="217"/>
      <c r="Y146" s="172"/>
      <c r="Z146" s="196"/>
      <c r="AA146" s="186"/>
      <c r="AB146" s="172"/>
      <c r="AC146" s="172"/>
      <c r="GZ146" s="58">
        <v>379</v>
      </c>
      <c r="HA146" s="58">
        <v>379</v>
      </c>
      <c r="HB146" s="58">
        <v>348</v>
      </c>
      <c r="HC146" s="58">
        <v>259</v>
      </c>
      <c r="HD146" s="58">
        <v>150017</v>
      </c>
    </row>
    <row r="147" spans="13:212" ht="12.75">
      <c r="M147" s="166"/>
      <c r="N147" s="166"/>
      <c r="Q147" s="184"/>
      <c r="R147" s="203"/>
      <c r="U147" s="173"/>
      <c r="Z147" s="196"/>
      <c r="AA147" s="186"/>
      <c r="GZ147" s="105">
        <v>379</v>
      </c>
      <c r="HA147" s="105">
        <v>379</v>
      </c>
      <c r="HB147" s="105">
        <v>348</v>
      </c>
      <c r="HC147" s="105">
        <v>259</v>
      </c>
      <c r="HD147" s="105">
        <v>150017</v>
      </c>
    </row>
    <row r="148" spans="1:212" s="60" customFormat="1" ht="15">
      <c r="A148" s="270" t="s">
        <v>64</v>
      </c>
      <c r="B148" s="270"/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184"/>
      <c r="R148" s="171"/>
      <c r="S148" s="171"/>
      <c r="T148" s="185"/>
      <c r="U148" s="173"/>
      <c r="V148" s="171"/>
      <c r="W148" s="171"/>
      <c r="X148" s="171"/>
      <c r="Y148" s="171"/>
      <c r="Z148" s="196"/>
      <c r="AA148" s="186"/>
      <c r="AB148" s="171"/>
      <c r="AC148" s="171"/>
      <c r="GZ148" s="54"/>
      <c r="HA148" s="54"/>
      <c r="HB148" s="54"/>
      <c r="HC148" s="54"/>
      <c r="HD148" s="54"/>
    </row>
    <row r="149" spans="1:212" s="62" customFormat="1" ht="11.25">
      <c r="A149" s="271" t="s">
        <v>121</v>
      </c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184"/>
      <c r="R149" s="172"/>
      <c r="S149" s="172"/>
      <c r="T149" s="186"/>
      <c r="U149" s="173"/>
      <c r="V149" s="172"/>
      <c r="W149" s="172"/>
      <c r="X149" s="172"/>
      <c r="Y149" s="172"/>
      <c r="Z149" s="196"/>
      <c r="AA149" s="186"/>
      <c r="AB149" s="172"/>
      <c r="AC149" s="172"/>
      <c r="GZ149" s="55"/>
      <c r="HA149" s="55"/>
      <c r="HB149" s="55"/>
      <c r="HC149" s="55"/>
      <c r="HD149" s="55"/>
    </row>
    <row r="150" spans="1:212" s="62" customFormat="1" ht="11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184"/>
      <c r="R150" s="189"/>
      <c r="S150" s="189"/>
      <c r="T150" s="190"/>
      <c r="U150" s="173"/>
      <c r="V150" s="189"/>
      <c r="W150" s="189"/>
      <c r="X150" s="189"/>
      <c r="Y150" s="172"/>
      <c r="Z150" s="196"/>
      <c r="AA150" s="186"/>
      <c r="AB150" s="172"/>
      <c r="AC150" s="172"/>
      <c r="GZ150" s="55"/>
      <c r="HA150" s="55"/>
      <c r="HB150" s="55"/>
      <c r="HC150" s="55"/>
      <c r="HD150" s="55"/>
    </row>
    <row r="151" spans="1:212" s="62" customFormat="1" ht="12.75">
      <c r="A151" s="233" t="s">
        <v>176</v>
      </c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184"/>
      <c r="R151" s="172"/>
      <c r="S151" s="172"/>
      <c r="T151" s="186"/>
      <c r="U151" s="173"/>
      <c r="V151" s="172"/>
      <c r="W151" s="172"/>
      <c r="X151" s="172"/>
      <c r="Y151" s="172"/>
      <c r="Z151" s="196"/>
      <c r="AA151" s="186"/>
      <c r="AB151" s="172"/>
      <c r="AC151" s="172"/>
      <c r="GZ151" s="55"/>
      <c r="HA151" s="55"/>
      <c r="HB151" s="55"/>
      <c r="HC151" s="55"/>
      <c r="HD151" s="55"/>
    </row>
    <row r="152" spans="1:212" s="62" customFormat="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184"/>
      <c r="R152" s="172"/>
      <c r="S152" s="172"/>
      <c r="T152" s="186"/>
      <c r="U152" s="173"/>
      <c r="V152" s="172"/>
      <c r="W152" s="172"/>
      <c r="X152" s="172"/>
      <c r="Y152" s="172"/>
      <c r="Z152" s="196"/>
      <c r="AA152" s="186"/>
      <c r="AB152" s="172"/>
      <c r="AC152" s="172"/>
      <c r="GZ152" s="55"/>
      <c r="HA152" s="55"/>
      <c r="HB152" s="55"/>
      <c r="HC152" s="55"/>
      <c r="HD152" s="55"/>
    </row>
    <row r="153" spans="17:212" s="62" customFormat="1" ht="11.25">
      <c r="Q153" s="184"/>
      <c r="R153" s="172"/>
      <c r="S153" s="172"/>
      <c r="T153" s="186"/>
      <c r="U153" s="173"/>
      <c r="V153" s="172"/>
      <c r="W153" s="172"/>
      <c r="X153" s="172"/>
      <c r="Y153" s="172"/>
      <c r="Z153" s="196"/>
      <c r="AA153" s="186"/>
      <c r="AB153" s="172"/>
      <c r="AC153" s="172"/>
      <c r="GZ153" s="55"/>
      <c r="HA153" s="55"/>
      <c r="HB153" s="55"/>
      <c r="HC153" s="55"/>
      <c r="HD153" s="55"/>
    </row>
    <row r="154" spans="1:29" s="183" customFormat="1" ht="12" customHeight="1">
      <c r="A154" s="241" t="s">
        <v>197</v>
      </c>
      <c r="B154" s="234" t="s">
        <v>87</v>
      </c>
      <c r="C154" s="235"/>
      <c r="D154" s="241" t="s">
        <v>202</v>
      </c>
      <c r="E154" s="265" t="s">
        <v>134</v>
      </c>
      <c r="F154" s="267"/>
      <c r="G154" s="267"/>
      <c r="H154" s="266"/>
      <c r="I154" s="265" t="s">
        <v>88</v>
      </c>
      <c r="J154" s="267"/>
      <c r="K154" s="267"/>
      <c r="L154" s="266"/>
      <c r="M154" s="265" t="s">
        <v>135</v>
      </c>
      <c r="N154" s="267"/>
      <c r="O154" s="267"/>
      <c r="P154" s="266"/>
      <c r="Q154" s="184"/>
      <c r="R154" s="280"/>
      <c r="S154" s="280"/>
      <c r="T154" s="280"/>
      <c r="U154" s="173"/>
      <c r="V154" s="280"/>
      <c r="W154" s="280"/>
      <c r="X154" s="280"/>
      <c r="Y154" s="191"/>
      <c r="Z154" s="196"/>
      <c r="AA154" s="186"/>
      <c r="AB154" s="191"/>
      <c r="AC154" s="191"/>
    </row>
    <row r="155" spans="1:29" s="183" customFormat="1" ht="12" customHeight="1">
      <c r="A155" s="242"/>
      <c r="B155" s="236"/>
      <c r="C155" s="237"/>
      <c r="D155" s="242"/>
      <c r="E155" s="263" t="s">
        <v>89</v>
      </c>
      <c r="F155" s="265" t="s">
        <v>90</v>
      </c>
      <c r="G155" s="266"/>
      <c r="H155" s="263" t="s">
        <v>45</v>
      </c>
      <c r="I155" s="263" t="s">
        <v>89</v>
      </c>
      <c r="J155" s="265" t="s">
        <v>90</v>
      </c>
      <c r="K155" s="266"/>
      <c r="L155" s="263" t="s">
        <v>45</v>
      </c>
      <c r="M155" s="241" t="s">
        <v>206</v>
      </c>
      <c r="N155" s="238" t="s">
        <v>139</v>
      </c>
      <c r="O155" s="239"/>
      <c r="P155" s="240"/>
      <c r="Q155" s="184"/>
      <c r="R155" s="281"/>
      <c r="S155" s="280"/>
      <c r="T155" s="280"/>
      <c r="U155" s="173"/>
      <c r="V155" s="281"/>
      <c r="W155" s="280"/>
      <c r="X155" s="280"/>
      <c r="Y155" s="191"/>
      <c r="Z155" s="196"/>
      <c r="AA155" s="186"/>
      <c r="AB155" s="191"/>
      <c r="AC155" s="191"/>
    </row>
    <row r="156" spans="1:29" s="183" customFormat="1" ht="22.5">
      <c r="A156" s="243"/>
      <c r="B156" s="268" t="s">
        <v>177</v>
      </c>
      <c r="C156" s="269"/>
      <c r="D156" s="243"/>
      <c r="E156" s="264"/>
      <c r="F156" s="181" t="s">
        <v>141</v>
      </c>
      <c r="G156" s="179" t="s">
        <v>91</v>
      </c>
      <c r="H156" s="264"/>
      <c r="I156" s="264"/>
      <c r="J156" s="181" t="s">
        <v>141</v>
      </c>
      <c r="K156" s="179" t="s">
        <v>91</v>
      </c>
      <c r="L156" s="264"/>
      <c r="M156" s="243"/>
      <c r="N156" s="225" t="s">
        <v>204</v>
      </c>
      <c r="O156" s="225" t="s">
        <v>205</v>
      </c>
      <c r="P156" s="226" t="s">
        <v>91</v>
      </c>
      <c r="Q156" s="184"/>
      <c r="R156" s="281"/>
      <c r="S156" s="194"/>
      <c r="T156" s="195"/>
      <c r="U156" s="173"/>
      <c r="V156" s="281"/>
      <c r="W156" s="194"/>
      <c r="X156" s="193"/>
      <c r="Y156" s="191"/>
      <c r="Z156" s="196"/>
      <c r="AA156" s="186"/>
      <c r="AB156" s="191"/>
      <c r="AC156" s="191"/>
    </row>
    <row r="157" spans="1:212" s="62" customFormat="1" ht="11.25">
      <c r="A157" s="132"/>
      <c r="B157" s="64" t="s">
        <v>96</v>
      </c>
      <c r="C157" s="65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184"/>
      <c r="R157" s="172"/>
      <c r="S157" s="172"/>
      <c r="T157" s="186"/>
      <c r="U157" s="173"/>
      <c r="V157" s="172"/>
      <c r="W157" s="172"/>
      <c r="X157" s="172"/>
      <c r="Y157" s="172"/>
      <c r="Z157" s="196"/>
      <c r="AA157" s="186"/>
      <c r="AB157" s="172"/>
      <c r="AC157" s="172"/>
      <c r="GZ157" s="55"/>
      <c r="HA157" s="55"/>
      <c r="HB157" s="55"/>
      <c r="HC157" s="55"/>
      <c r="HD157" s="55"/>
    </row>
    <row r="158" spans="1:212" s="62" customFormat="1" ht="11.25" customHeight="1">
      <c r="A158" s="135">
        <v>102040101000000</v>
      </c>
      <c r="B158" s="67">
        <v>1</v>
      </c>
      <c r="C158" s="107" t="s">
        <v>76</v>
      </c>
      <c r="D158" s="69"/>
      <c r="E158" s="70">
        <v>6</v>
      </c>
      <c r="F158" s="70">
        <v>6</v>
      </c>
      <c r="G158" s="71">
        <v>100</v>
      </c>
      <c r="H158" s="72">
        <v>0</v>
      </c>
      <c r="I158" s="72">
        <v>16</v>
      </c>
      <c r="J158" s="72">
        <v>6</v>
      </c>
      <c r="K158" s="71">
        <v>37.5</v>
      </c>
      <c r="L158" s="72">
        <v>10</v>
      </c>
      <c r="M158" s="167">
        <v>1787</v>
      </c>
      <c r="N158" s="227">
        <v>995</v>
      </c>
      <c r="O158" s="56">
        <v>1029</v>
      </c>
      <c r="P158" s="71">
        <v>57.58254057078903</v>
      </c>
      <c r="Q158" s="184"/>
      <c r="R158" s="206"/>
      <c r="S158" s="175"/>
      <c r="T158" s="186"/>
      <c r="U158" s="173"/>
      <c r="V158" s="206"/>
      <c r="W158" s="175"/>
      <c r="X158" s="218"/>
      <c r="Y158" s="172"/>
      <c r="Z158" s="196"/>
      <c r="AA158" s="186"/>
      <c r="AB158" s="172"/>
      <c r="AC158" s="172"/>
      <c r="GZ158" s="56">
        <v>995</v>
      </c>
      <c r="HA158" s="56">
        <v>995</v>
      </c>
      <c r="HB158" s="56">
        <v>995</v>
      </c>
      <c r="HC158" s="56">
        <v>995</v>
      </c>
      <c r="HD158" s="56">
        <v>995</v>
      </c>
    </row>
    <row r="159" spans="1:212" s="62" customFormat="1" ht="11.25">
      <c r="A159" s="135">
        <v>102040102000000</v>
      </c>
      <c r="B159" s="67">
        <v>2</v>
      </c>
      <c r="C159" s="107" t="s">
        <v>122</v>
      </c>
      <c r="D159" s="69"/>
      <c r="E159" s="70">
        <v>8</v>
      </c>
      <c r="F159" s="70">
        <v>8</v>
      </c>
      <c r="G159" s="71">
        <v>100</v>
      </c>
      <c r="H159" s="72">
        <v>0</v>
      </c>
      <c r="I159" s="72">
        <v>75</v>
      </c>
      <c r="J159" s="72">
        <v>18</v>
      </c>
      <c r="K159" s="71">
        <v>24</v>
      </c>
      <c r="L159" s="72">
        <v>57</v>
      </c>
      <c r="M159" s="167">
        <v>3536</v>
      </c>
      <c r="N159" s="227">
        <v>695</v>
      </c>
      <c r="O159" s="56">
        <v>807</v>
      </c>
      <c r="P159" s="71">
        <v>22.82239819004525</v>
      </c>
      <c r="Q159" s="184"/>
      <c r="R159" s="206"/>
      <c r="S159" s="175"/>
      <c r="T159" s="186"/>
      <c r="U159" s="173"/>
      <c r="V159" s="206"/>
      <c r="W159" s="175"/>
      <c r="X159" s="218"/>
      <c r="Y159" s="172"/>
      <c r="Z159" s="196"/>
      <c r="AA159" s="186"/>
      <c r="AB159" s="172"/>
      <c r="AC159" s="172"/>
      <c r="GZ159" s="56">
        <v>695</v>
      </c>
      <c r="HA159" s="56">
        <v>695</v>
      </c>
      <c r="HB159" s="56">
        <v>695</v>
      </c>
      <c r="HC159" s="56">
        <v>695</v>
      </c>
      <c r="HD159" s="56">
        <v>695</v>
      </c>
    </row>
    <row r="160" spans="1:212" s="62" customFormat="1" ht="11.25">
      <c r="A160" s="135">
        <v>102040103000000</v>
      </c>
      <c r="B160" s="67">
        <v>3</v>
      </c>
      <c r="C160" s="107" t="s">
        <v>28</v>
      </c>
      <c r="D160" s="69"/>
      <c r="E160" s="70">
        <v>22</v>
      </c>
      <c r="F160" s="70">
        <v>22</v>
      </c>
      <c r="G160" s="71">
        <v>100</v>
      </c>
      <c r="H160" s="72">
        <v>0</v>
      </c>
      <c r="I160" s="72">
        <v>35</v>
      </c>
      <c r="J160" s="72">
        <v>22</v>
      </c>
      <c r="K160" s="71">
        <v>62.857142857142854</v>
      </c>
      <c r="L160" s="72">
        <v>13</v>
      </c>
      <c r="M160" s="167">
        <v>8562</v>
      </c>
      <c r="N160" s="227">
        <v>9213</v>
      </c>
      <c r="O160" s="56">
        <v>9553</v>
      </c>
      <c r="P160" s="71">
        <v>111.5743985050222</v>
      </c>
      <c r="Q160" s="184"/>
      <c r="R160" s="175"/>
      <c r="S160" s="175"/>
      <c r="T160" s="186"/>
      <c r="U160" s="173"/>
      <c r="V160" s="175"/>
      <c r="W160" s="175"/>
      <c r="X160" s="218"/>
      <c r="Y160" s="172"/>
      <c r="Z160" s="196"/>
      <c r="AA160" s="186"/>
      <c r="AB160" s="172"/>
      <c r="AC160" s="172"/>
      <c r="GZ160" s="56">
        <v>9213</v>
      </c>
      <c r="HA160" s="56">
        <v>9213</v>
      </c>
      <c r="HB160" s="56">
        <v>9213</v>
      </c>
      <c r="HC160" s="56">
        <v>9213</v>
      </c>
      <c r="HD160" s="56">
        <v>9213</v>
      </c>
    </row>
    <row r="161" spans="1:212" s="62" customFormat="1" ht="11.25">
      <c r="A161" s="135">
        <v>102040104000000</v>
      </c>
      <c r="B161" s="67">
        <v>4</v>
      </c>
      <c r="C161" s="107" t="s">
        <v>74</v>
      </c>
      <c r="D161" s="69"/>
      <c r="E161" s="70">
        <v>17</v>
      </c>
      <c r="F161" s="70">
        <v>17</v>
      </c>
      <c r="G161" s="71">
        <v>100</v>
      </c>
      <c r="H161" s="72">
        <v>0</v>
      </c>
      <c r="I161" s="72">
        <v>24</v>
      </c>
      <c r="J161" s="72">
        <v>21</v>
      </c>
      <c r="K161" s="71">
        <v>87.5</v>
      </c>
      <c r="L161" s="72">
        <v>3</v>
      </c>
      <c r="M161" s="167">
        <v>8910</v>
      </c>
      <c r="N161" s="227">
        <v>7997</v>
      </c>
      <c r="O161" s="56">
        <v>8241</v>
      </c>
      <c r="P161" s="71">
        <v>92.49158249158249</v>
      </c>
      <c r="Q161" s="184"/>
      <c r="R161" s="207"/>
      <c r="S161" s="175"/>
      <c r="T161" s="186"/>
      <c r="U161" s="173"/>
      <c r="V161" s="207"/>
      <c r="W161" s="175"/>
      <c r="X161" s="218"/>
      <c r="Y161" s="172"/>
      <c r="Z161" s="196"/>
      <c r="AA161" s="186"/>
      <c r="AB161" s="172"/>
      <c r="AC161" s="172"/>
      <c r="GZ161" s="56">
        <v>7997</v>
      </c>
      <c r="HA161" s="56">
        <v>7997</v>
      </c>
      <c r="HB161" s="56">
        <v>7997</v>
      </c>
      <c r="HC161" s="56">
        <v>7997</v>
      </c>
      <c r="HD161" s="56">
        <v>7997</v>
      </c>
    </row>
    <row r="162" spans="1:212" s="62" customFormat="1" ht="11.25">
      <c r="A162" s="135">
        <v>102040105000000</v>
      </c>
      <c r="B162" s="67">
        <v>5</v>
      </c>
      <c r="C162" s="107" t="s">
        <v>29</v>
      </c>
      <c r="D162" s="69"/>
      <c r="E162" s="70">
        <v>25</v>
      </c>
      <c r="F162" s="70">
        <v>25</v>
      </c>
      <c r="G162" s="71">
        <v>100</v>
      </c>
      <c r="H162" s="72">
        <v>0</v>
      </c>
      <c r="I162" s="72">
        <v>30</v>
      </c>
      <c r="J162" s="72">
        <v>21</v>
      </c>
      <c r="K162" s="71">
        <v>70</v>
      </c>
      <c r="L162" s="72">
        <v>9</v>
      </c>
      <c r="M162" s="167">
        <v>13459</v>
      </c>
      <c r="N162" s="227">
        <v>14208</v>
      </c>
      <c r="O162" s="56">
        <v>14823</v>
      </c>
      <c r="P162" s="71">
        <v>110.13448250241473</v>
      </c>
      <c r="Q162" s="184"/>
      <c r="R162" s="175"/>
      <c r="S162" s="175"/>
      <c r="T162" s="186"/>
      <c r="U162" s="173"/>
      <c r="V162" s="175"/>
      <c r="W162" s="175"/>
      <c r="X162" s="218"/>
      <c r="Y162" s="172"/>
      <c r="Z162" s="196"/>
      <c r="AA162" s="186"/>
      <c r="AB162" s="172"/>
      <c r="AC162" s="172"/>
      <c r="GZ162" s="56">
        <v>14208</v>
      </c>
      <c r="HA162" s="56">
        <v>14208</v>
      </c>
      <c r="HB162" s="56">
        <v>14208</v>
      </c>
      <c r="HC162" s="56">
        <v>14208</v>
      </c>
      <c r="HD162" s="56">
        <v>14208</v>
      </c>
    </row>
    <row r="163" spans="1:212" s="62" customFormat="1" ht="11.25">
      <c r="A163" s="135">
        <v>102040106000000</v>
      </c>
      <c r="B163" s="67">
        <v>6</v>
      </c>
      <c r="C163" s="107" t="s">
        <v>123</v>
      </c>
      <c r="D163" s="69"/>
      <c r="E163" s="70">
        <v>25</v>
      </c>
      <c r="F163" s="70">
        <v>25</v>
      </c>
      <c r="G163" s="71">
        <v>100</v>
      </c>
      <c r="H163" s="72">
        <v>0</v>
      </c>
      <c r="I163" s="72">
        <v>27</v>
      </c>
      <c r="J163" s="72">
        <v>18</v>
      </c>
      <c r="K163" s="71">
        <v>66.66666666666666</v>
      </c>
      <c r="L163" s="72">
        <v>9</v>
      </c>
      <c r="M163" s="167">
        <v>15761</v>
      </c>
      <c r="N163" s="227">
        <v>15384</v>
      </c>
      <c r="O163" s="56">
        <v>16169</v>
      </c>
      <c r="P163" s="71">
        <v>102.58866823171118</v>
      </c>
      <c r="Q163" s="184"/>
      <c r="R163" s="175"/>
      <c r="S163" s="175"/>
      <c r="T163" s="186"/>
      <c r="U163" s="173"/>
      <c r="V163" s="175"/>
      <c r="W163" s="175"/>
      <c r="X163" s="218"/>
      <c r="Y163" s="172"/>
      <c r="Z163" s="196"/>
      <c r="AA163" s="186"/>
      <c r="AB163" s="172"/>
      <c r="AC163" s="172"/>
      <c r="GZ163" s="56">
        <v>15384</v>
      </c>
      <c r="HA163" s="56">
        <v>15384</v>
      </c>
      <c r="HB163" s="56">
        <v>15384</v>
      </c>
      <c r="HC163" s="56">
        <v>15384</v>
      </c>
      <c r="HD163" s="56">
        <v>15384</v>
      </c>
    </row>
    <row r="164" spans="1:212" s="62" customFormat="1" ht="11.25">
      <c r="A164" s="135">
        <v>102040107000000</v>
      </c>
      <c r="B164" s="67">
        <v>7</v>
      </c>
      <c r="C164" s="107" t="s">
        <v>30</v>
      </c>
      <c r="D164" s="69"/>
      <c r="E164" s="70">
        <v>19</v>
      </c>
      <c r="F164" s="70">
        <v>19</v>
      </c>
      <c r="G164" s="71">
        <v>100</v>
      </c>
      <c r="H164" s="72">
        <v>0</v>
      </c>
      <c r="I164" s="72">
        <v>48</v>
      </c>
      <c r="J164" s="72">
        <v>37</v>
      </c>
      <c r="K164" s="71">
        <v>77.08333333333334</v>
      </c>
      <c r="L164" s="72">
        <v>11</v>
      </c>
      <c r="M164" s="167">
        <v>4441</v>
      </c>
      <c r="N164" s="227">
        <v>3607</v>
      </c>
      <c r="O164" s="56">
        <v>3741</v>
      </c>
      <c r="P164" s="71">
        <v>84.23778428281918</v>
      </c>
      <c r="Q164" s="184"/>
      <c r="R164" s="207"/>
      <c r="S164" s="175"/>
      <c r="T164" s="186"/>
      <c r="U164" s="173"/>
      <c r="V164" s="207"/>
      <c r="W164" s="175"/>
      <c r="X164" s="218"/>
      <c r="Y164" s="172"/>
      <c r="Z164" s="196"/>
      <c r="AA164" s="186"/>
      <c r="AB164" s="172"/>
      <c r="AC164" s="172"/>
      <c r="GZ164" s="56">
        <v>3607</v>
      </c>
      <c r="HA164" s="56">
        <v>3607</v>
      </c>
      <c r="HB164" s="56">
        <v>3607</v>
      </c>
      <c r="HC164" s="56">
        <v>3607</v>
      </c>
      <c r="HD164" s="56">
        <v>3607</v>
      </c>
    </row>
    <row r="165" spans="1:212" s="62" customFormat="1" ht="11.25">
      <c r="A165" s="136" t="s">
        <v>194</v>
      </c>
      <c r="B165" s="67">
        <v>8</v>
      </c>
      <c r="C165" s="107" t="s">
        <v>124</v>
      </c>
      <c r="D165" s="69"/>
      <c r="E165" s="70">
        <v>15</v>
      </c>
      <c r="F165" s="70">
        <v>15</v>
      </c>
      <c r="G165" s="71">
        <v>100</v>
      </c>
      <c r="H165" s="72">
        <v>0</v>
      </c>
      <c r="I165" s="72">
        <v>36</v>
      </c>
      <c r="J165" s="72">
        <v>25</v>
      </c>
      <c r="K165" s="71">
        <v>69.44444444444444</v>
      </c>
      <c r="L165" s="72">
        <v>11</v>
      </c>
      <c r="M165" s="167">
        <v>6646</v>
      </c>
      <c r="N165" s="227">
        <v>5985</v>
      </c>
      <c r="O165" s="56">
        <v>6225</v>
      </c>
      <c r="P165" s="71">
        <v>93.66536262413481</v>
      </c>
      <c r="Q165" s="184"/>
      <c r="R165" s="207"/>
      <c r="S165" s="175"/>
      <c r="T165" s="186"/>
      <c r="U165" s="173"/>
      <c r="V165" s="207"/>
      <c r="W165" s="175"/>
      <c r="X165" s="218"/>
      <c r="Y165" s="172"/>
      <c r="Z165" s="196"/>
      <c r="AA165" s="186"/>
      <c r="AB165" s="172"/>
      <c r="AC165" s="172"/>
      <c r="GZ165" s="56">
        <v>5985</v>
      </c>
      <c r="HA165" s="56">
        <v>5985</v>
      </c>
      <c r="HB165" s="56">
        <v>5985</v>
      </c>
      <c r="HC165" s="56">
        <v>5985</v>
      </c>
      <c r="HD165" s="56">
        <v>5985</v>
      </c>
    </row>
    <row r="166" spans="1:212" s="62" customFormat="1" ht="11.25">
      <c r="A166" s="135">
        <v>102040109000000</v>
      </c>
      <c r="B166" s="67">
        <v>9</v>
      </c>
      <c r="C166" s="107" t="s">
        <v>125</v>
      </c>
      <c r="D166" s="69"/>
      <c r="E166" s="70">
        <v>19</v>
      </c>
      <c r="F166" s="70">
        <v>19</v>
      </c>
      <c r="G166" s="71">
        <v>100</v>
      </c>
      <c r="H166" s="72">
        <v>0</v>
      </c>
      <c r="I166" s="72">
        <v>37</v>
      </c>
      <c r="J166" s="72">
        <v>25</v>
      </c>
      <c r="K166" s="71">
        <v>67.56756756756756</v>
      </c>
      <c r="L166" s="72">
        <v>12</v>
      </c>
      <c r="M166" s="167">
        <v>4531</v>
      </c>
      <c r="N166" s="227">
        <v>3452</v>
      </c>
      <c r="O166" s="56">
        <v>3668</v>
      </c>
      <c r="P166" s="71">
        <v>80.95343191348489</v>
      </c>
      <c r="Q166" s="184"/>
      <c r="R166" s="207"/>
      <c r="S166" s="175"/>
      <c r="T166" s="186"/>
      <c r="U166" s="173"/>
      <c r="V166" s="207"/>
      <c r="W166" s="175"/>
      <c r="X166" s="218"/>
      <c r="Y166" s="172"/>
      <c r="Z166" s="196"/>
      <c r="AA166" s="186"/>
      <c r="AB166" s="172"/>
      <c r="AC166" s="172"/>
      <c r="GZ166" s="56">
        <v>3452</v>
      </c>
      <c r="HA166" s="56">
        <v>3452</v>
      </c>
      <c r="HB166" s="56">
        <v>3452</v>
      </c>
      <c r="HC166" s="56">
        <v>3452</v>
      </c>
      <c r="HD166" s="56">
        <v>3452</v>
      </c>
    </row>
    <row r="167" spans="1:212" s="62" customFormat="1" ht="11.25">
      <c r="A167" s="135">
        <v>102040110000000</v>
      </c>
      <c r="B167" s="67">
        <v>10</v>
      </c>
      <c r="C167" s="107" t="s">
        <v>31</v>
      </c>
      <c r="D167" s="69"/>
      <c r="E167" s="70">
        <v>30</v>
      </c>
      <c r="F167" s="70">
        <v>30</v>
      </c>
      <c r="G167" s="71">
        <v>100</v>
      </c>
      <c r="H167" s="72">
        <v>0</v>
      </c>
      <c r="I167" s="72">
        <v>86</v>
      </c>
      <c r="J167" s="72">
        <v>41</v>
      </c>
      <c r="K167" s="71">
        <v>47.674418604651166</v>
      </c>
      <c r="L167" s="72">
        <v>45</v>
      </c>
      <c r="M167" s="167">
        <v>8448</v>
      </c>
      <c r="N167" s="227">
        <v>5169</v>
      </c>
      <c r="O167" s="56">
        <v>5688</v>
      </c>
      <c r="P167" s="71">
        <v>67.32954545454545</v>
      </c>
      <c r="Q167" s="184"/>
      <c r="R167" s="207"/>
      <c r="S167" s="175"/>
      <c r="T167" s="186"/>
      <c r="U167" s="173"/>
      <c r="V167" s="207"/>
      <c r="W167" s="175"/>
      <c r="X167" s="218"/>
      <c r="Y167" s="172"/>
      <c r="Z167" s="196"/>
      <c r="AA167" s="186"/>
      <c r="AB167" s="172"/>
      <c r="AC167" s="172"/>
      <c r="GZ167" s="56">
        <v>5169</v>
      </c>
      <c r="HA167" s="56">
        <v>5169</v>
      </c>
      <c r="HB167" s="56">
        <v>5169</v>
      </c>
      <c r="HC167" s="56">
        <v>5169</v>
      </c>
      <c r="HD167" s="56">
        <v>5169</v>
      </c>
    </row>
    <row r="168" spans="1:212" s="62" customFormat="1" ht="11.25">
      <c r="A168" s="135">
        <v>102040111000000</v>
      </c>
      <c r="B168" s="67">
        <v>11</v>
      </c>
      <c r="C168" s="107" t="s">
        <v>32</v>
      </c>
      <c r="D168" s="69"/>
      <c r="E168" s="70">
        <v>30</v>
      </c>
      <c r="F168" s="70">
        <v>30</v>
      </c>
      <c r="G168" s="71">
        <v>100</v>
      </c>
      <c r="H168" s="72">
        <v>0</v>
      </c>
      <c r="I168" s="72">
        <v>110</v>
      </c>
      <c r="J168" s="72">
        <v>48</v>
      </c>
      <c r="K168" s="71">
        <v>43.63636363636363</v>
      </c>
      <c r="L168" s="72">
        <v>62</v>
      </c>
      <c r="M168" s="167">
        <v>5544</v>
      </c>
      <c r="N168" s="227">
        <v>3323</v>
      </c>
      <c r="O168" s="56">
        <v>3596</v>
      </c>
      <c r="P168" s="71">
        <v>64.86291486291486</v>
      </c>
      <c r="Q168" s="184"/>
      <c r="R168" s="207"/>
      <c r="S168" s="175"/>
      <c r="T168" s="186"/>
      <c r="U168" s="173"/>
      <c r="V168" s="207"/>
      <c r="W168" s="175"/>
      <c r="X168" s="218"/>
      <c r="Y168" s="172"/>
      <c r="Z168" s="196"/>
      <c r="AA168" s="186"/>
      <c r="AB168" s="172"/>
      <c r="AC168" s="172"/>
      <c r="GZ168" s="56">
        <v>3323</v>
      </c>
      <c r="HA168" s="56">
        <v>3323</v>
      </c>
      <c r="HB168" s="56">
        <v>3323</v>
      </c>
      <c r="HC168" s="56">
        <v>3323</v>
      </c>
      <c r="HD168" s="56">
        <v>3323</v>
      </c>
    </row>
    <row r="169" spans="1:212" s="62" customFormat="1" ht="11.25">
      <c r="A169" s="135">
        <v>102040112000000</v>
      </c>
      <c r="B169" s="67">
        <v>12</v>
      </c>
      <c r="C169" s="107" t="s">
        <v>68</v>
      </c>
      <c r="D169" s="69"/>
      <c r="E169" s="70">
        <v>12</v>
      </c>
      <c r="F169" s="70">
        <v>12</v>
      </c>
      <c r="G169" s="71">
        <v>100</v>
      </c>
      <c r="H169" s="72">
        <v>0</v>
      </c>
      <c r="I169" s="72">
        <v>36</v>
      </c>
      <c r="J169" s="72">
        <v>23</v>
      </c>
      <c r="K169" s="71">
        <v>63.888888888888886</v>
      </c>
      <c r="L169" s="72">
        <v>13</v>
      </c>
      <c r="M169" s="167">
        <v>4991</v>
      </c>
      <c r="N169" s="227">
        <v>4147</v>
      </c>
      <c r="O169" s="56">
        <v>4311</v>
      </c>
      <c r="P169" s="71">
        <v>86.37547585654177</v>
      </c>
      <c r="Q169" s="184"/>
      <c r="R169" s="207"/>
      <c r="S169" s="175"/>
      <c r="T169" s="186"/>
      <c r="U169" s="173"/>
      <c r="V169" s="207"/>
      <c r="W169" s="175"/>
      <c r="X169" s="218"/>
      <c r="Y169" s="172"/>
      <c r="Z169" s="196"/>
      <c r="AA169" s="186"/>
      <c r="AB169" s="172"/>
      <c r="AC169" s="172"/>
      <c r="GZ169" s="56">
        <v>4147</v>
      </c>
      <c r="HA169" s="56">
        <v>4147</v>
      </c>
      <c r="HB169" s="56">
        <v>4147</v>
      </c>
      <c r="HC169" s="56">
        <v>4147</v>
      </c>
      <c r="HD169" s="56">
        <v>4147</v>
      </c>
    </row>
    <row r="170" spans="1:212" s="62" customFormat="1" ht="11.25">
      <c r="A170" s="135">
        <v>102040113000000</v>
      </c>
      <c r="B170" s="67">
        <v>13</v>
      </c>
      <c r="C170" s="107" t="s">
        <v>126</v>
      </c>
      <c r="D170" s="69"/>
      <c r="E170" s="70">
        <v>16</v>
      </c>
      <c r="F170" s="70">
        <v>16</v>
      </c>
      <c r="G170" s="71">
        <v>100</v>
      </c>
      <c r="H170" s="72">
        <v>0</v>
      </c>
      <c r="I170" s="72">
        <v>39</v>
      </c>
      <c r="J170" s="72">
        <v>22</v>
      </c>
      <c r="K170" s="71">
        <v>56.41025641025641</v>
      </c>
      <c r="L170" s="72">
        <v>17</v>
      </c>
      <c r="M170" s="167">
        <v>3758</v>
      </c>
      <c r="N170" s="227">
        <v>3140</v>
      </c>
      <c r="O170" s="56">
        <v>3203</v>
      </c>
      <c r="P170" s="71">
        <v>85.23150612027675</v>
      </c>
      <c r="Q170" s="184"/>
      <c r="R170" s="207"/>
      <c r="S170" s="175"/>
      <c r="T170" s="186"/>
      <c r="U170" s="173"/>
      <c r="V170" s="207"/>
      <c r="W170" s="175"/>
      <c r="X170" s="218"/>
      <c r="Y170" s="172"/>
      <c r="Z170" s="196"/>
      <c r="AA170" s="186"/>
      <c r="AB170" s="172"/>
      <c r="AC170" s="172"/>
      <c r="GZ170" s="56">
        <v>3140</v>
      </c>
      <c r="HA170" s="56">
        <v>3140</v>
      </c>
      <c r="HB170" s="56">
        <v>3140</v>
      </c>
      <c r="HC170" s="56">
        <v>3140</v>
      </c>
      <c r="HD170" s="56">
        <v>3140</v>
      </c>
    </row>
    <row r="171" spans="1:212" s="62" customFormat="1" ht="11.25">
      <c r="A171" s="135">
        <v>102040114000000</v>
      </c>
      <c r="B171" s="67">
        <v>14</v>
      </c>
      <c r="C171" s="107" t="s">
        <v>33</v>
      </c>
      <c r="D171" s="69"/>
      <c r="E171" s="70">
        <v>22</v>
      </c>
      <c r="F171" s="70">
        <v>22</v>
      </c>
      <c r="G171" s="71">
        <v>100</v>
      </c>
      <c r="H171" s="72">
        <v>0</v>
      </c>
      <c r="I171" s="72">
        <v>16</v>
      </c>
      <c r="J171" s="72">
        <v>9</v>
      </c>
      <c r="K171" s="71">
        <v>56.25</v>
      </c>
      <c r="L171" s="72">
        <v>7</v>
      </c>
      <c r="M171" s="167">
        <v>16514</v>
      </c>
      <c r="N171" s="227">
        <v>16848</v>
      </c>
      <c r="O171" s="56">
        <v>17445</v>
      </c>
      <c r="P171" s="71">
        <v>105.63764078963305</v>
      </c>
      <c r="Q171" s="184"/>
      <c r="R171" s="175"/>
      <c r="S171" s="175"/>
      <c r="T171" s="186"/>
      <c r="U171" s="173"/>
      <c r="V171" s="175"/>
      <c r="W171" s="175"/>
      <c r="X171" s="218"/>
      <c r="Y171" s="172"/>
      <c r="Z171" s="196"/>
      <c r="AA171" s="186"/>
      <c r="AB171" s="172"/>
      <c r="AC171" s="172"/>
      <c r="GZ171" s="56">
        <v>16848</v>
      </c>
      <c r="HA171" s="56">
        <v>16848</v>
      </c>
      <c r="HB171" s="56">
        <v>16848</v>
      </c>
      <c r="HC171" s="56">
        <v>16848</v>
      </c>
      <c r="HD171" s="56">
        <v>16848</v>
      </c>
    </row>
    <row r="172" spans="1:212" s="62" customFormat="1" ht="11.25">
      <c r="A172" s="135">
        <v>102040115000000</v>
      </c>
      <c r="B172" s="75">
        <v>15</v>
      </c>
      <c r="C172" s="108" t="s">
        <v>35</v>
      </c>
      <c r="D172" s="77"/>
      <c r="E172" s="78">
        <v>9</v>
      </c>
      <c r="F172" s="78">
        <v>9</v>
      </c>
      <c r="G172" s="79">
        <v>100</v>
      </c>
      <c r="H172" s="80">
        <v>0</v>
      </c>
      <c r="I172" s="72">
        <v>24</v>
      </c>
      <c r="J172" s="72">
        <v>10</v>
      </c>
      <c r="K172" s="79">
        <v>41.66666666666667</v>
      </c>
      <c r="L172" s="80">
        <v>14</v>
      </c>
      <c r="M172" s="167">
        <v>4452</v>
      </c>
      <c r="N172" s="227">
        <v>3903</v>
      </c>
      <c r="O172" s="56">
        <v>4083</v>
      </c>
      <c r="P172" s="71">
        <v>91.71159029649596</v>
      </c>
      <c r="Q172" s="184"/>
      <c r="R172" s="207"/>
      <c r="S172" s="175"/>
      <c r="T172" s="186"/>
      <c r="U172" s="173"/>
      <c r="V172" s="207"/>
      <c r="W172" s="175"/>
      <c r="X172" s="218"/>
      <c r="Y172" s="172"/>
      <c r="Z172" s="196"/>
      <c r="AA172" s="186"/>
      <c r="AB172" s="172"/>
      <c r="AC172" s="172"/>
      <c r="GZ172" s="56">
        <v>3903</v>
      </c>
      <c r="HA172" s="56">
        <v>3903</v>
      </c>
      <c r="HB172" s="56">
        <v>3903</v>
      </c>
      <c r="HC172" s="56">
        <v>3903</v>
      </c>
      <c r="HD172" s="56">
        <v>3903</v>
      </c>
    </row>
    <row r="173" spans="1:212" s="62" customFormat="1" ht="15.75" customHeight="1">
      <c r="A173" s="78"/>
      <c r="B173" s="258" t="s">
        <v>92</v>
      </c>
      <c r="C173" s="259"/>
      <c r="D173" s="260"/>
      <c r="E173" s="93">
        <v>275</v>
      </c>
      <c r="F173" s="93">
        <v>275</v>
      </c>
      <c r="G173" s="94">
        <v>100</v>
      </c>
      <c r="H173" s="95">
        <v>0</v>
      </c>
      <c r="I173" s="82">
        <v>639</v>
      </c>
      <c r="J173" s="82">
        <v>346</v>
      </c>
      <c r="K173" s="94">
        <v>54.147104851330205</v>
      </c>
      <c r="L173" s="95">
        <v>293</v>
      </c>
      <c r="M173" s="59">
        <v>111340</v>
      </c>
      <c r="N173" s="229">
        <f>SUM(N158:N172)</f>
        <v>98066</v>
      </c>
      <c r="O173" s="85">
        <v>102582</v>
      </c>
      <c r="P173" s="83">
        <v>92.13400395185917</v>
      </c>
      <c r="Q173" s="184"/>
      <c r="R173" s="199"/>
      <c r="S173" s="199"/>
      <c r="T173" s="200"/>
      <c r="U173" s="173"/>
      <c r="V173" s="199"/>
      <c r="W173" s="199"/>
      <c r="X173" s="201"/>
      <c r="Y173" s="172"/>
      <c r="Z173" s="196"/>
      <c r="AA173" s="186"/>
      <c r="AB173" s="172"/>
      <c r="AC173" s="172"/>
      <c r="GZ173" s="59">
        <v>98066</v>
      </c>
      <c r="HA173" s="59">
        <v>98066</v>
      </c>
      <c r="HB173" s="59">
        <v>98066</v>
      </c>
      <c r="HC173" s="59">
        <v>98066</v>
      </c>
      <c r="HD173" s="59">
        <v>98066</v>
      </c>
    </row>
    <row r="174" spans="13:212" ht="12.75">
      <c r="M174" s="105"/>
      <c r="N174" s="105"/>
      <c r="Q174" s="184"/>
      <c r="R174" s="203"/>
      <c r="Z174" s="196"/>
      <c r="AA174" s="186"/>
      <c r="GZ174" s="105">
        <v>98066</v>
      </c>
      <c r="HA174" s="105">
        <v>98066</v>
      </c>
      <c r="HB174" s="105">
        <v>98066</v>
      </c>
      <c r="HC174" s="105">
        <v>98066</v>
      </c>
      <c r="HD174" s="105">
        <v>98066</v>
      </c>
    </row>
    <row r="175" spans="1:212" s="60" customFormat="1" ht="15" customHeight="1">
      <c r="A175" s="270" t="s">
        <v>63</v>
      </c>
      <c r="B175" s="270"/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  <c r="O175" s="270"/>
      <c r="P175" s="270"/>
      <c r="Q175" s="184"/>
      <c r="R175" s="171"/>
      <c r="S175" s="171"/>
      <c r="T175" s="185"/>
      <c r="U175" s="219"/>
      <c r="V175" s="171"/>
      <c r="W175" s="171"/>
      <c r="X175" s="171"/>
      <c r="Y175" s="171"/>
      <c r="Z175" s="196"/>
      <c r="AA175" s="186"/>
      <c r="AB175" s="171"/>
      <c r="AC175" s="171"/>
      <c r="GZ175" s="54"/>
      <c r="HA175" s="54"/>
      <c r="HB175" s="54"/>
      <c r="HC175" s="54"/>
      <c r="HD175" s="54"/>
    </row>
    <row r="176" spans="1:212" s="62" customFormat="1" ht="12" customHeight="1">
      <c r="A176" s="271" t="s">
        <v>127</v>
      </c>
      <c r="B176" s="271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184"/>
      <c r="R176" s="172"/>
      <c r="S176" s="172"/>
      <c r="T176" s="186"/>
      <c r="U176" s="219"/>
      <c r="V176" s="172"/>
      <c r="W176" s="172"/>
      <c r="X176" s="172"/>
      <c r="Y176" s="172"/>
      <c r="Z176" s="196"/>
      <c r="AA176" s="186"/>
      <c r="AB176" s="172"/>
      <c r="AC176" s="172"/>
      <c r="GZ176" s="55"/>
      <c r="HA176" s="55"/>
      <c r="HB176" s="55"/>
      <c r="HC176" s="55"/>
      <c r="HD176" s="55"/>
    </row>
    <row r="177" spans="1:212" s="62" customFormat="1" ht="12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184"/>
      <c r="R177" s="189"/>
      <c r="S177" s="189"/>
      <c r="T177" s="190"/>
      <c r="U177" s="219"/>
      <c r="V177" s="189"/>
      <c r="W177" s="189"/>
      <c r="X177" s="189"/>
      <c r="Y177" s="172"/>
      <c r="Z177" s="196"/>
      <c r="AA177" s="186"/>
      <c r="AB177" s="172"/>
      <c r="AC177" s="172"/>
      <c r="GZ177" s="55"/>
      <c r="HA177" s="55"/>
      <c r="HB177" s="55"/>
      <c r="HC177" s="55"/>
      <c r="HD177" s="55"/>
    </row>
    <row r="178" spans="1:212" s="62" customFormat="1" ht="12" customHeight="1">
      <c r="A178" s="233" t="s">
        <v>176</v>
      </c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184"/>
      <c r="R178" s="172"/>
      <c r="S178" s="172"/>
      <c r="T178" s="186"/>
      <c r="U178" s="219"/>
      <c r="V178" s="172"/>
      <c r="W178" s="172"/>
      <c r="X178" s="172"/>
      <c r="Y178" s="172"/>
      <c r="Z178" s="196"/>
      <c r="AA178" s="186"/>
      <c r="AB178" s="172"/>
      <c r="AC178" s="172"/>
      <c r="GZ178" s="55"/>
      <c r="HA178" s="55"/>
      <c r="HB178" s="55"/>
      <c r="HC178" s="55"/>
      <c r="HD178" s="55"/>
    </row>
    <row r="179" spans="1:212" s="62" customFormat="1" ht="12" customHeight="1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184"/>
      <c r="R179" s="172"/>
      <c r="S179" s="172"/>
      <c r="T179" s="186"/>
      <c r="U179" s="219"/>
      <c r="V179" s="172"/>
      <c r="W179" s="172"/>
      <c r="X179" s="172"/>
      <c r="Y179" s="172"/>
      <c r="Z179" s="196"/>
      <c r="AA179" s="186"/>
      <c r="AB179" s="172"/>
      <c r="AC179" s="172"/>
      <c r="GZ179" s="55"/>
      <c r="HA179" s="55"/>
      <c r="HB179" s="55"/>
      <c r="HC179" s="55"/>
      <c r="HD179" s="55"/>
    </row>
    <row r="180" spans="17:212" s="62" customFormat="1" ht="12" customHeight="1">
      <c r="Q180" s="184"/>
      <c r="R180" s="172"/>
      <c r="S180" s="172"/>
      <c r="T180" s="186"/>
      <c r="U180" s="219"/>
      <c r="V180" s="172"/>
      <c r="W180" s="172"/>
      <c r="X180" s="172"/>
      <c r="Y180" s="172"/>
      <c r="Z180" s="196"/>
      <c r="AA180" s="186"/>
      <c r="AB180" s="172"/>
      <c r="AC180" s="172"/>
      <c r="GZ180" s="55"/>
      <c r="HA180" s="55"/>
      <c r="HB180" s="55"/>
      <c r="HC180" s="55"/>
      <c r="HD180" s="55"/>
    </row>
    <row r="181" spans="1:29" s="183" customFormat="1" ht="12" customHeight="1">
      <c r="A181" s="241" t="s">
        <v>197</v>
      </c>
      <c r="B181" s="234" t="s">
        <v>87</v>
      </c>
      <c r="C181" s="235"/>
      <c r="D181" s="241" t="s">
        <v>202</v>
      </c>
      <c r="E181" s="265" t="s">
        <v>134</v>
      </c>
      <c r="F181" s="267"/>
      <c r="G181" s="267"/>
      <c r="H181" s="266"/>
      <c r="I181" s="265" t="s">
        <v>88</v>
      </c>
      <c r="J181" s="267"/>
      <c r="K181" s="267"/>
      <c r="L181" s="266"/>
      <c r="M181" s="265" t="s">
        <v>135</v>
      </c>
      <c r="N181" s="267"/>
      <c r="O181" s="267"/>
      <c r="P181" s="266"/>
      <c r="Q181" s="184"/>
      <c r="R181" s="280"/>
      <c r="S181" s="280"/>
      <c r="T181" s="280"/>
      <c r="U181" s="219"/>
      <c r="V181" s="280"/>
      <c r="W181" s="280"/>
      <c r="X181" s="280"/>
      <c r="Y181" s="191"/>
      <c r="Z181" s="196"/>
      <c r="AA181" s="186"/>
      <c r="AB181" s="191"/>
      <c r="AC181" s="191"/>
    </row>
    <row r="182" spans="1:29" s="183" customFormat="1" ht="12" customHeight="1">
      <c r="A182" s="242"/>
      <c r="B182" s="236"/>
      <c r="C182" s="237"/>
      <c r="D182" s="242"/>
      <c r="E182" s="263" t="s">
        <v>89</v>
      </c>
      <c r="F182" s="265" t="s">
        <v>90</v>
      </c>
      <c r="G182" s="266"/>
      <c r="H182" s="263" t="s">
        <v>45</v>
      </c>
      <c r="I182" s="263" t="s">
        <v>89</v>
      </c>
      <c r="J182" s="265" t="s">
        <v>90</v>
      </c>
      <c r="K182" s="266"/>
      <c r="L182" s="263" t="s">
        <v>45</v>
      </c>
      <c r="M182" s="241" t="s">
        <v>206</v>
      </c>
      <c r="N182" s="238" t="s">
        <v>139</v>
      </c>
      <c r="O182" s="239"/>
      <c r="P182" s="240"/>
      <c r="Q182" s="184"/>
      <c r="R182" s="281"/>
      <c r="S182" s="280"/>
      <c r="T182" s="280"/>
      <c r="U182" s="219"/>
      <c r="V182" s="281"/>
      <c r="W182" s="280"/>
      <c r="X182" s="280"/>
      <c r="Y182" s="191"/>
      <c r="Z182" s="196"/>
      <c r="AA182" s="186"/>
      <c r="AB182" s="191"/>
      <c r="AC182" s="191"/>
    </row>
    <row r="183" spans="1:29" s="183" customFormat="1" ht="22.5">
      <c r="A183" s="243"/>
      <c r="B183" s="268" t="s">
        <v>177</v>
      </c>
      <c r="C183" s="269"/>
      <c r="D183" s="243"/>
      <c r="E183" s="264"/>
      <c r="F183" s="181" t="s">
        <v>141</v>
      </c>
      <c r="G183" s="179" t="s">
        <v>91</v>
      </c>
      <c r="H183" s="264"/>
      <c r="I183" s="264"/>
      <c r="J183" s="181" t="s">
        <v>141</v>
      </c>
      <c r="K183" s="179" t="s">
        <v>91</v>
      </c>
      <c r="L183" s="264"/>
      <c r="M183" s="243"/>
      <c r="N183" s="225" t="s">
        <v>204</v>
      </c>
      <c r="O183" s="225" t="s">
        <v>205</v>
      </c>
      <c r="P183" s="226" t="s">
        <v>91</v>
      </c>
      <c r="Q183" s="184"/>
      <c r="R183" s="281"/>
      <c r="S183" s="194"/>
      <c r="T183" s="195"/>
      <c r="U183" s="219"/>
      <c r="V183" s="281"/>
      <c r="W183" s="194"/>
      <c r="X183" s="193"/>
      <c r="Y183" s="191"/>
      <c r="Z183" s="196"/>
      <c r="AA183" s="186"/>
      <c r="AB183" s="191"/>
      <c r="AC183" s="191"/>
    </row>
    <row r="184" spans="1:212" s="62" customFormat="1" ht="12" customHeight="1">
      <c r="A184" s="132"/>
      <c r="B184" s="64" t="s">
        <v>128</v>
      </c>
      <c r="C184" s="65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184"/>
      <c r="R184" s="172"/>
      <c r="S184" s="172"/>
      <c r="T184" s="186"/>
      <c r="U184" s="219"/>
      <c r="V184" s="172"/>
      <c r="W184" s="172"/>
      <c r="X184" s="172"/>
      <c r="Y184" s="172"/>
      <c r="Z184" s="196"/>
      <c r="AA184" s="186"/>
      <c r="AB184" s="172"/>
      <c r="AC184" s="172"/>
      <c r="GZ184" s="55"/>
      <c r="HA184" s="55"/>
      <c r="HB184" s="55"/>
      <c r="HC184" s="55"/>
      <c r="HD184" s="55"/>
    </row>
    <row r="185" spans="1:212" s="62" customFormat="1" ht="12" customHeight="1">
      <c r="A185" s="135">
        <v>102050101000000</v>
      </c>
      <c r="B185" s="67">
        <v>1</v>
      </c>
      <c r="C185" s="68" t="s">
        <v>36</v>
      </c>
      <c r="D185" s="69"/>
      <c r="E185" s="70">
        <v>25</v>
      </c>
      <c r="F185" s="70">
        <v>25</v>
      </c>
      <c r="G185" s="71">
        <v>100</v>
      </c>
      <c r="H185" s="72">
        <v>0</v>
      </c>
      <c r="I185" s="72">
        <v>56</v>
      </c>
      <c r="J185" s="72">
        <v>54</v>
      </c>
      <c r="K185" s="71">
        <v>96.42857142857143</v>
      </c>
      <c r="L185" s="72">
        <v>2</v>
      </c>
      <c r="M185" s="167">
        <v>6577</v>
      </c>
      <c r="N185" s="227">
        <v>6994</v>
      </c>
      <c r="O185" s="56">
        <v>7261</v>
      </c>
      <c r="P185" s="74">
        <v>110.39987836399574</v>
      </c>
      <c r="Q185" s="184"/>
      <c r="R185" s="175"/>
      <c r="S185" s="175"/>
      <c r="T185" s="186"/>
      <c r="U185" s="219"/>
      <c r="V185" s="175"/>
      <c r="W185" s="175"/>
      <c r="X185" s="198"/>
      <c r="Y185" s="172"/>
      <c r="Z185" s="196"/>
      <c r="AA185" s="186"/>
      <c r="AB185" s="172"/>
      <c r="AC185" s="172"/>
      <c r="GZ185" s="56">
        <v>25</v>
      </c>
      <c r="HA185" s="56">
        <v>25</v>
      </c>
      <c r="HB185" s="56">
        <v>56</v>
      </c>
      <c r="HC185" s="56">
        <v>54</v>
      </c>
      <c r="HD185" s="56">
        <v>7460</v>
      </c>
    </row>
    <row r="186" spans="1:212" s="62" customFormat="1" ht="12" customHeight="1">
      <c r="A186" s="135">
        <v>102050102000000</v>
      </c>
      <c r="B186" s="67">
        <v>2</v>
      </c>
      <c r="C186" s="68" t="s">
        <v>129</v>
      </c>
      <c r="D186" s="69"/>
      <c r="E186" s="70">
        <v>17</v>
      </c>
      <c r="F186" s="70">
        <v>17</v>
      </c>
      <c r="G186" s="71">
        <v>100</v>
      </c>
      <c r="H186" s="72">
        <v>0</v>
      </c>
      <c r="I186" s="72">
        <v>54</v>
      </c>
      <c r="J186" s="72">
        <v>53</v>
      </c>
      <c r="K186" s="71">
        <v>98.14814814814815</v>
      </c>
      <c r="L186" s="72">
        <v>1</v>
      </c>
      <c r="M186" s="167">
        <v>6849</v>
      </c>
      <c r="N186" s="227">
        <v>9478</v>
      </c>
      <c r="O186" s="56">
        <v>9675</v>
      </c>
      <c r="P186" s="74">
        <v>141.26149802890933</v>
      </c>
      <c r="Q186" s="184"/>
      <c r="R186" s="175"/>
      <c r="S186" s="175"/>
      <c r="T186" s="186"/>
      <c r="U186" s="219"/>
      <c r="V186" s="175"/>
      <c r="W186" s="175"/>
      <c r="X186" s="198"/>
      <c r="Y186" s="172"/>
      <c r="Z186" s="196"/>
      <c r="AA186" s="186"/>
      <c r="AB186" s="172"/>
      <c r="AC186" s="172"/>
      <c r="GZ186" s="56">
        <v>17</v>
      </c>
      <c r="HA186" s="56">
        <v>17</v>
      </c>
      <c r="HB186" s="56">
        <v>54</v>
      </c>
      <c r="HC186" s="56">
        <v>53</v>
      </c>
      <c r="HD186" s="56">
        <v>9940</v>
      </c>
    </row>
    <row r="187" spans="1:212" s="62" customFormat="1" ht="12" customHeight="1">
      <c r="A187" s="135">
        <v>102050103000000</v>
      </c>
      <c r="B187" s="67">
        <v>3</v>
      </c>
      <c r="C187" s="68" t="s">
        <v>37</v>
      </c>
      <c r="D187" s="69"/>
      <c r="E187" s="70">
        <v>33</v>
      </c>
      <c r="F187" s="70">
        <v>33</v>
      </c>
      <c r="G187" s="71">
        <v>100</v>
      </c>
      <c r="H187" s="72">
        <v>0</v>
      </c>
      <c r="I187" s="72">
        <v>97</v>
      </c>
      <c r="J187" s="72">
        <v>81</v>
      </c>
      <c r="K187" s="71">
        <v>83.50515463917526</v>
      </c>
      <c r="L187" s="72">
        <v>16</v>
      </c>
      <c r="M187" s="167">
        <v>12139</v>
      </c>
      <c r="N187" s="227">
        <v>15175</v>
      </c>
      <c r="O187" s="56">
        <v>15568</v>
      </c>
      <c r="P187" s="74">
        <v>128.2477963588434</v>
      </c>
      <c r="Q187" s="184"/>
      <c r="R187" s="175"/>
      <c r="S187" s="175"/>
      <c r="T187" s="186"/>
      <c r="U187" s="219"/>
      <c r="V187" s="175"/>
      <c r="W187" s="175"/>
      <c r="X187" s="198"/>
      <c r="Y187" s="172"/>
      <c r="Z187" s="196"/>
      <c r="AA187" s="186"/>
      <c r="AB187" s="172"/>
      <c r="AC187" s="172"/>
      <c r="GZ187" s="56">
        <v>33</v>
      </c>
      <c r="HA187" s="56">
        <v>33</v>
      </c>
      <c r="HB187" s="56">
        <v>97</v>
      </c>
      <c r="HC187" s="56">
        <v>81</v>
      </c>
      <c r="HD187" s="56">
        <v>15660</v>
      </c>
    </row>
    <row r="188" spans="1:212" s="62" customFormat="1" ht="12" customHeight="1">
      <c r="A188" s="135">
        <v>102050104000000</v>
      </c>
      <c r="B188" s="67">
        <v>4</v>
      </c>
      <c r="C188" s="68" t="s">
        <v>38</v>
      </c>
      <c r="D188" s="69"/>
      <c r="E188" s="70">
        <v>32</v>
      </c>
      <c r="F188" s="70">
        <v>32</v>
      </c>
      <c r="G188" s="71">
        <v>100</v>
      </c>
      <c r="H188" s="72">
        <v>0</v>
      </c>
      <c r="I188" s="72">
        <v>55</v>
      </c>
      <c r="J188" s="72">
        <v>46</v>
      </c>
      <c r="K188" s="71">
        <v>83.63636363636363</v>
      </c>
      <c r="L188" s="72">
        <v>9</v>
      </c>
      <c r="M188" s="167">
        <v>8914</v>
      </c>
      <c r="N188" s="227">
        <v>10432</v>
      </c>
      <c r="O188" s="56">
        <v>10790</v>
      </c>
      <c r="P188" s="74">
        <v>121.0455463316132</v>
      </c>
      <c r="Q188" s="184"/>
      <c r="R188" s="175"/>
      <c r="S188" s="175"/>
      <c r="T188" s="186"/>
      <c r="U188" s="219"/>
      <c r="V188" s="175"/>
      <c r="W188" s="175"/>
      <c r="X188" s="198"/>
      <c r="Y188" s="172"/>
      <c r="Z188" s="196"/>
      <c r="AA188" s="186"/>
      <c r="AB188" s="172"/>
      <c r="AC188" s="172"/>
      <c r="GZ188" s="56">
        <v>32</v>
      </c>
      <c r="HA188" s="56">
        <v>32</v>
      </c>
      <c r="HB188" s="56">
        <v>55</v>
      </c>
      <c r="HC188" s="56">
        <v>46</v>
      </c>
      <c r="HD188" s="56">
        <v>10700</v>
      </c>
    </row>
    <row r="189" spans="1:212" s="62" customFormat="1" ht="12" customHeight="1">
      <c r="A189" s="135">
        <v>102050105000000</v>
      </c>
      <c r="B189" s="67">
        <v>5</v>
      </c>
      <c r="C189" s="68" t="s">
        <v>39</v>
      </c>
      <c r="D189" s="69"/>
      <c r="E189" s="70">
        <v>16</v>
      </c>
      <c r="F189" s="70">
        <v>16</v>
      </c>
      <c r="G189" s="71">
        <v>100</v>
      </c>
      <c r="H189" s="72">
        <v>0</v>
      </c>
      <c r="I189" s="72">
        <v>38</v>
      </c>
      <c r="J189" s="72">
        <v>36</v>
      </c>
      <c r="K189" s="71">
        <v>94.73684210526315</v>
      </c>
      <c r="L189" s="72">
        <v>2</v>
      </c>
      <c r="M189" s="167">
        <v>4898</v>
      </c>
      <c r="N189" s="227">
        <v>3494</v>
      </c>
      <c r="O189" s="56">
        <v>3925</v>
      </c>
      <c r="P189" s="74">
        <v>80.13474887709269</v>
      </c>
      <c r="Q189" s="184"/>
      <c r="R189" s="207"/>
      <c r="S189" s="175"/>
      <c r="T189" s="186"/>
      <c r="U189" s="219"/>
      <c r="V189" s="207"/>
      <c r="W189" s="175"/>
      <c r="X189" s="198"/>
      <c r="Y189" s="172"/>
      <c r="Z189" s="196"/>
      <c r="AA189" s="186"/>
      <c r="AB189" s="172"/>
      <c r="AC189" s="172"/>
      <c r="GZ189" s="56">
        <v>16</v>
      </c>
      <c r="HA189" s="56">
        <v>16</v>
      </c>
      <c r="HB189" s="56">
        <v>38</v>
      </c>
      <c r="HC189" s="56">
        <v>36</v>
      </c>
      <c r="HD189" s="56">
        <v>3900</v>
      </c>
    </row>
    <row r="190" spans="1:212" s="62" customFormat="1" ht="12" customHeight="1">
      <c r="A190" s="135">
        <v>102050106000000</v>
      </c>
      <c r="B190" s="67">
        <v>6</v>
      </c>
      <c r="C190" s="68" t="s">
        <v>40</v>
      </c>
      <c r="D190" s="69"/>
      <c r="E190" s="70">
        <v>9</v>
      </c>
      <c r="F190" s="70">
        <v>9</v>
      </c>
      <c r="G190" s="71">
        <v>100</v>
      </c>
      <c r="H190" s="72">
        <v>0</v>
      </c>
      <c r="I190" s="72">
        <v>25</v>
      </c>
      <c r="J190" s="72">
        <v>23</v>
      </c>
      <c r="K190" s="71">
        <v>92</v>
      </c>
      <c r="L190" s="72">
        <v>2</v>
      </c>
      <c r="M190" s="167">
        <v>3985</v>
      </c>
      <c r="N190" s="227">
        <v>4409</v>
      </c>
      <c r="O190" s="56">
        <v>4529</v>
      </c>
      <c r="P190" s="74">
        <v>113.65119196988707</v>
      </c>
      <c r="Q190" s="184"/>
      <c r="R190" s="175"/>
      <c r="S190" s="175"/>
      <c r="T190" s="186"/>
      <c r="U190" s="219"/>
      <c r="V190" s="175"/>
      <c r="W190" s="175"/>
      <c r="X190" s="198"/>
      <c r="Y190" s="172"/>
      <c r="Z190" s="196"/>
      <c r="AA190" s="186"/>
      <c r="AB190" s="172"/>
      <c r="AC190" s="172"/>
      <c r="GZ190" s="56">
        <v>9</v>
      </c>
      <c r="HA190" s="56">
        <v>9</v>
      </c>
      <c r="HB190" s="56">
        <v>25</v>
      </c>
      <c r="HC190" s="56">
        <v>23</v>
      </c>
      <c r="HD190" s="56">
        <v>4720</v>
      </c>
    </row>
    <row r="191" spans="1:212" s="62" customFormat="1" ht="12" customHeight="1">
      <c r="A191" s="139"/>
      <c r="B191" s="86" t="s">
        <v>130</v>
      </c>
      <c r="C191" s="68"/>
      <c r="D191" s="69"/>
      <c r="E191" s="70"/>
      <c r="F191" s="70"/>
      <c r="G191" s="71"/>
      <c r="H191" s="72"/>
      <c r="I191" s="72"/>
      <c r="J191" s="72"/>
      <c r="K191" s="71"/>
      <c r="L191" s="72"/>
      <c r="M191" s="167"/>
      <c r="N191" s="227"/>
      <c r="O191" s="56"/>
      <c r="P191" s="74"/>
      <c r="Q191" s="184"/>
      <c r="R191" s="175"/>
      <c r="S191" s="175"/>
      <c r="T191" s="186"/>
      <c r="U191" s="219"/>
      <c r="V191" s="175"/>
      <c r="W191" s="175"/>
      <c r="X191" s="198"/>
      <c r="Y191" s="172"/>
      <c r="Z191" s="196"/>
      <c r="AA191" s="186"/>
      <c r="AB191" s="172"/>
      <c r="AC191" s="172"/>
      <c r="GZ191" s="56"/>
      <c r="HA191" s="56"/>
      <c r="HB191" s="56"/>
      <c r="HC191" s="56"/>
      <c r="HD191" s="56"/>
    </row>
    <row r="192" spans="1:212" s="62" customFormat="1" ht="12" customHeight="1">
      <c r="A192" s="135">
        <v>102060407000000</v>
      </c>
      <c r="B192" s="75"/>
      <c r="C192" s="76" t="s">
        <v>131</v>
      </c>
      <c r="D192" s="77"/>
      <c r="E192" s="78">
        <v>18</v>
      </c>
      <c r="F192" s="78">
        <v>18</v>
      </c>
      <c r="G192" s="79">
        <v>100</v>
      </c>
      <c r="H192" s="80">
        <v>0</v>
      </c>
      <c r="I192" s="72">
        <v>3</v>
      </c>
      <c r="J192" s="72">
        <v>3</v>
      </c>
      <c r="K192" s="79">
        <v>100</v>
      </c>
      <c r="L192" s="80">
        <v>0</v>
      </c>
      <c r="M192" s="167">
        <v>4028</v>
      </c>
      <c r="N192" s="228">
        <v>3393</v>
      </c>
      <c r="O192" s="57">
        <v>3532</v>
      </c>
      <c r="P192" s="81">
        <v>87.68619662363456</v>
      </c>
      <c r="Q192" s="184"/>
      <c r="R192" s="207"/>
      <c r="S192" s="175"/>
      <c r="T192" s="186"/>
      <c r="U192" s="219"/>
      <c r="V192" s="207"/>
      <c r="W192" s="175"/>
      <c r="X192" s="198"/>
      <c r="Y192" s="172"/>
      <c r="Z192" s="196"/>
      <c r="AA192" s="186"/>
      <c r="AB192" s="172"/>
      <c r="AC192" s="172"/>
      <c r="GZ192" s="57">
        <v>18</v>
      </c>
      <c r="HA192" s="57">
        <v>18</v>
      </c>
      <c r="HB192" s="57">
        <v>3</v>
      </c>
      <c r="HC192" s="57">
        <v>3</v>
      </c>
      <c r="HD192" s="57">
        <v>3617</v>
      </c>
    </row>
    <row r="193" spans="1:212" s="62" customFormat="1" ht="12" customHeight="1">
      <c r="A193" s="78"/>
      <c r="B193" s="258" t="s">
        <v>92</v>
      </c>
      <c r="C193" s="259"/>
      <c r="D193" s="260"/>
      <c r="E193" s="82">
        <v>150</v>
      </c>
      <c r="F193" s="82">
        <v>150</v>
      </c>
      <c r="G193" s="83">
        <v>100</v>
      </c>
      <c r="H193" s="84">
        <v>0</v>
      </c>
      <c r="I193" s="82">
        <v>328</v>
      </c>
      <c r="J193" s="82">
        <v>296</v>
      </c>
      <c r="K193" s="83">
        <v>90.2439024390244</v>
      </c>
      <c r="L193" s="84">
        <v>32</v>
      </c>
      <c r="M193" s="58">
        <v>47390</v>
      </c>
      <c r="N193" s="229">
        <f>SUM(N185:N192)</f>
        <v>53375</v>
      </c>
      <c r="O193" s="85">
        <v>55280</v>
      </c>
      <c r="P193" s="83">
        <v>116.64908208482802</v>
      </c>
      <c r="Q193" s="184"/>
      <c r="R193" s="199"/>
      <c r="S193" s="199"/>
      <c r="T193" s="200"/>
      <c r="U193" s="219"/>
      <c r="V193" s="199"/>
      <c r="W193" s="199"/>
      <c r="X193" s="201"/>
      <c r="Y193" s="172"/>
      <c r="Z193" s="196"/>
      <c r="AA193" s="186"/>
      <c r="AB193" s="172"/>
      <c r="AC193" s="172"/>
      <c r="GZ193" s="58">
        <v>150</v>
      </c>
      <c r="HA193" s="58">
        <v>150</v>
      </c>
      <c r="HB193" s="58">
        <v>328</v>
      </c>
      <c r="HC193" s="58">
        <v>296</v>
      </c>
      <c r="HD193" s="58">
        <v>55997</v>
      </c>
    </row>
    <row r="194" spans="13:212" ht="12.75">
      <c r="M194" s="105"/>
      <c r="N194" s="105"/>
      <c r="Q194" s="184"/>
      <c r="R194" s="203"/>
      <c r="U194" s="219"/>
      <c r="Z194" s="196"/>
      <c r="AA194" s="186"/>
      <c r="GZ194" s="105">
        <v>150</v>
      </c>
      <c r="HA194" s="105">
        <v>150</v>
      </c>
      <c r="HB194" s="105">
        <v>328</v>
      </c>
      <c r="HC194" s="105">
        <v>296</v>
      </c>
      <c r="HD194" s="105">
        <v>55997</v>
      </c>
    </row>
    <row r="195" spans="1:212" s="1" customFormat="1" ht="15.75">
      <c r="A195" s="261" t="s">
        <v>181</v>
      </c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184"/>
      <c r="R195" s="177"/>
      <c r="S195" s="177"/>
      <c r="T195" s="187"/>
      <c r="U195" s="219"/>
      <c r="V195" s="177"/>
      <c r="W195" s="177"/>
      <c r="X195" s="177"/>
      <c r="Y195" s="177"/>
      <c r="Z195" s="196"/>
      <c r="AA195" s="186"/>
      <c r="AB195" s="177"/>
      <c r="AC195" s="177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GZ195" s="3"/>
      <c r="HA195" s="3"/>
      <c r="HB195" s="3"/>
      <c r="HC195" s="3"/>
      <c r="HD195" s="3"/>
    </row>
    <row r="196" spans="1:212" s="1" customFormat="1" ht="18">
      <c r="A196" s="262" t="s">
        <v>71</v>
      </c>
      <c r="B196" s="262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184"/>
      <c r="R196" s="177"/>
      <c r="S196" s="177"/>
      <c r="T196" s="187"/>
      <c r="U196" s="219"/>
      <c r="V196" s="177"/>
      <c r="W196" s="177"/>
      <c r="X196" s="177"/>
      <c r="Y196" s="177"/>
      <c r="Z196" s="196"/>
      <c r="AA196" s="186"/>
      <c r="AB196" s="177"/>
      <c r="AC196" s="177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GZ196" s="3"/>
      <c r="HA196" s="3"/>
      <c r="HB196" s="3"/>
      <c r="HC196" s="3"/>
      <c r="HD196" s="3"/>
    </row>
    <row r="197" spans="1:212" s="62" customFormat="1" ht="12.75">
      <c r="A197" s="233" t="s">
        <v>176</v>
      </c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184"/>
      <c r="R197" s="178"/>
      <c r="S197" s="178"/>
      <c r="T197" s="186"/>
      <c r="U197" s="219"/>
      <c r="V197" s="178"/>
      <c r="W197" s="178"/>
      <c r="X197" s="178"/>
      <c r="Y197" s="178"/>
      <c r="Z197" s="196"/>
      <c r="AA197" s="186"/>
      <c r="AB197" s="178"/>
      <c r="AC197" s="178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GZ197" s="55"/>
      <c r="HA197" s="55"/>
      <c r="HB197" s="55"/>
      <c r="HC197" s="55"/>
      <c r="HD197" s="55"/>
    </row>
    <row r="198" spans="1:212" s="62" customFormat="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184"/>
      <c r="R198" s="178"/>
      <c r="S198" s="178"/>
      <c r="T198" s="186"/>
      <c r="U198" s="219"/>
      <c r="V198" s="178"/>
      <c r="W198" s="178"/>
      <c r="X198" s="178"/>
      <c r="Y198" s="178"/>
      <c r="Z198" s="196"/>
      <c r="AA198" s="186"/>
      <c r="AB198" s="178"/>
      <c r="AC198" s="178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GZ198" s="55"/>
      <c r="HA198" s="55"/>
      <c r="HB198" s="55"/>
      <c r="HC198" s="55"/>
      <c r="HD198" s="55"/>
    </row>
    <row r="199" spans="3:212" s="62" customFormat="1" ht="11.25">
      <c r="C199" s="97"/>
      <c r="E199" s="97"/>
      <c r="F199" s="97"/>
      <c r="M199" s="97"/>
      <c r="N199" s="97"/>
      <c r="O199" s="97"/>
      <c r="Q199" s="184"/>
      <c r="R199" s="178"/>
      <c r="S199" s="178"/>
      <c r="T199" s="186"/>
      <c r="U199" s="219"/>
      <c r="V199" s="178"/>
      <c r="W199" s="178"/>
      <c r="X199" s="172"/>
      <c r="Y199" s="178"/>
      <c r="Z199" s="196"/>
      <c r="AA199" s="186"/>
      <c r="AB199" s="178"/>
      <c r="AC199" s="178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GZ199" s="55"/>
      <c r="HA199" s="55"/>
      <c r="HB199" s="55"/>
      <c r="HC199" s="55"/>
      <c r="HD199" s="55"/>
    </row>
    <row r="200" spans="1:207" s="62" customFormat="1" ht="12" customHeight="1">
      <c r="A200" s="249" t="s">
        <v>182</v>
      </c>
      <c r="B200" s="250"/>
      <c r="C200" s="244" t="s">
        <v>180</v>
      </c>
      <c r="D200" s="246"/>
      <c r="E200" s="244" t="s">
        <v>183</v>
      </c>
      <c r="F200" s="245"/>
      <c r="G200" s="246"/>
      <c r="H200" s="255" t="s">
        <v>45</v>
      </c>
      <c r="I200" s="244" t="s">
        <v>184</v>
      </c>
      <c r="J200" s="245"/>
      <c r="K200" s="246"/>
      <c r="L200" s="255" t="s">
        <v>45</v>
      </c>
      <c r="M200" s="244" t="s">
        <v>185</v>
      </c>
      <c r="N200" s="245"/>
      <c r="O200" s="245"/>
      <c r="P200" s="246"/>
      <c r="Q200" s="184"/>
      <c r="R200" s="282"/>
      <c r="S200" s="282"/>
      <c r="T200" s="282"/>
      <c r="U200" s="219"/>
      <c r="V200" s="282"/>
      <c r="W200" s="282"/>
      <c r="X200" s="282"/>
      <c r="Y200" s="172"/>
      <c r="Z200" s="196"/>
      <c r="AA200" s="186"/>
      <c r="AB200" s="172"/>
      <c r="AC200" s="172"/>
      <c r="GU200" s="97"/>
      <c r="GV200" s="97"/>
      <c r="GW200" s="97"/>
      <c r="GX200" s="97"/>
      <c r="GY200" s="97"/>
    </row>
    <row r="201" spans="1:207" s="62" customFormat="1" ht="11.25" customHeight="1">
      <c r="A201" s="251"/>
      <c r="B201" s="252"/>
      <c r="C201" s="278" t="s">
        <v>203</v>
      </c>
      <c r="D201" s="255" t="s">
        <v>91</v>
      </c>
      <c r="E201" s="247" t="s">
        <v>89</v>
      </c>
      <c r="F201" s="244" t="s">
        <v>90</v>
      </c>
      <c r="G201" s="246"/>
      <c r="H201" s="256"/>
      <c r="I201" s="247" t="s">
        <v>89</v>
      </c>
      <c r="J201" s="244" t="s">
        <v>90</v>
      </c>
      <c r="K201" s="246"/>
      <c r="L201" s="256"/>
      <c r="M201" s="241" t="s">
        <v>206</v>
      </c>
      <c r="N201" s="238" t="s">
        <v>139</v>
      </c>
      <c r="O201" s="239"/>
      <c r="P201" s="240"/>
      <c r="Q201" s="184"/>
      <c r="R201" s="283"/>
      <c r="S201" s="282"/>
      <c r="T201" s="282"/>
      <c r="U201" s="219"/>
      <c r="V201" s="283"/>
      <c r="W201" s="282"/>
      <c r="X201" s="282"/>
      <c r="Y201" s="172"/>
      <c r="Z201" s="196"/>
      <c r="AA201" s="186"/>
      <c r="AB201" s="172"/>
      <c r="AC201" s="172"/>
      <c r="GU201" s="97"/>
      <c r="GV201" s="97"/>
      <c r="GW201" s="97"/>
      <c r="GX201" s="97"/>
      <c r="GY201" s="97"/>
    </row>
    <row r="202" spans="1:207" s="62" customFormat="1" ht="22.5">
      <c r="A202" s="253"/>
      <c r="B202" s="254"/>
      <c r="C202" s="279"/>
      <c r="D202" s="257"/>
      <c r="E202" s="248"/>
      <c r="F202" s="182" t="s">
        <v>141</v>
      </c>
      <c r="G202" s="180" t="s">
        <v>91</v>
      </c>
      <c r="H202" s="257"/>
      <c r="I202" s="248"/>
      <c r="J202" s="182" t="s">
        <v>141</v>
      </c>
      <c r="K202" s="180" t="s">
        <v>91</v>
      </c>
      <c r="L202" s="257"/>
      <c r="M202" s="243"/>
      <c r="N202" s="225" t="s">
        <v>204</v>
      </c>
      <c r="O202" s="225" t="s">
        <v>205</v>
      </c>
      <c r="P202" s="226" t="s">
        <v>91</v>
      </c>
      <c r="Q202" s="184"/>
      <c r="R202" s="283"/>
      <c r="S202" s="194"/>
      <c r="T202" s="195"/>
      <c r="U202" s="219"/>
      <c r="V202" s="283"/>
      <c r="W202" s="194"/>
      <c r="X202" s="220"/>
      <c r="Y202" s="172"/>
      <c r="Z202" s="196"/>
      <c r="AA202" s="186"/>
      <c r="AB202" s="172"/>
      <c r="AC202" s="172"/>
      <c r="GU202" s="97"/>
      <c r="GV202" s="97"/>
      <c r="GW202" s="97"/>
      <c r="GX202" s="97"/>
      <c r="GY202" s="97"/>
    </row>
    <row r="203" spans="1:212" s="62" customFormat="1" ht="19.5" customHeight="1">
      <c r="A203" s="272" t="s">
        <v>187</v>
      </c>
      <c r="B203" s="273"/>
      <c r="C203" s="99">
        <v>6</v>
      </c>
      <c r="D203" s="73">
        <v>100</v>
      </c>
      <c r="E203" s="99">
        <v>29</v>
      </c>
      <c r="F203" s="99">
        <v>29</v>
      </c>
      <c r="G203" s="99">
        <v>100</v>
      </c>
      <c r="H203" s="99">
        <v>0</v>
      </c>
      <c r="I203" s="99">
        <v>41</v>
      </c>
      <c r="J203" s="99">
        <v>38</v>
      </c>
      <c r="K203" s="99">
        <v>92.6829268292683</v>
      </c>
      <c r="L203" s="99">
        <v>3</v>
      </c>
      <c r="M203" s="99">
        <v>4761</v>
      </c>
      <c r="N203" s="230">
        <f>+N17</f>
        <v>6290</v>
      </c>
      <c r="O203" s="99">
        <v>6468</v>
      </c>
      <c r="P203" s="99">
        <v>135.8538122243226</v>
      </c>
      <c r="Q203" s="184"/>
      <c r="R203" s="221"/>
      <c r="S203" s="221"/>
      <c r="T203" s="186"/>
      <c r="U203" s="219"/>
      <c r="V203" s="221"/>
      <c r="W203" s="221"/>
      <c r="X203" s="221"/>
      <c r="Y203" s="178"/>
      <c r="Z203" s="196"/>
      <c r="AA203" s="186"/>
      <c r="AB203" s="178"/>
      <c r="AC203" s="178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GZ203" s="55"/>
      <c r="HA203" s="55"/>
      <c r="HB203" s="55"/>
      <c r="HC203" s="55"/>
      <c r="HD203" s="55"/>
    </row>
    <row r="204" spans="1:212" s="62" customFormat="1" ht="19.5" customHeight="1">
      <c r="A204" s="274" t="s">
        <v>188</v>
      </c>
      <c r="B204" s="275"/>
      <c r="C204" s="99">
        <v>12</v>
      </c>
      <c r="D204" s="73">
        <v>100</v>
      </c>
      <c r="E204" s="99">
        <v>376</v>
      </c>
      <c r="F204" s="99">
        <v>376</v>
      </c>
      <c r="G204" s="99">
        <v>100</v>
      </c>
      <c r="H204" s="99">
        <v>0</v>
      </c>
      <c r="I204" s="99">
        <v>340</v>
      </c>
      <c r="J204" s="99">
        <v>283</v>
      </c>
      <c r="K204" s="99">
        <v>83.23529411764706</v>
      </c>
      <c r="L204" s="99">
        <v>57</v>
      </c>
      <c r="M204" s="99">
        <v>143095</v>
      </c>
      <c r="N204" s="230">
        <f>+N43</f>
        <v>149022</v>
      </c>
      <c r="O204" s="99">
        <v>153874</v>
      </c>
      <c r="P204" s="99">
        <v>107.53275795799992</v>
      </c>
      <c r="Q204" s="184"/>
      <c r="R204" s="221"/>
      <c r="S204" s="221"/>
      <c r="T204" s="186"/>
      <c r="U204" s="219"/>
      <c r="V204" s="221"/>
      <c r="W204" s="221"/>
      <c r="X204" s="221"/>
      <c r="Y204" s="178"/>
      <c r="Z204" s="196"/>
      <c r="AA204" s="186"/>
      <c r="AB204" s="178"/>
      <c r="AC204" s="178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GZ204" s="55"/>
      <c r="HA204" s="55"/>
      <c r="HB204" s="55"/>
      <c r="HC204" s="55"/>
      <c r="HD204" s="55"/>
    </row>
    <row r="205" spans="1:212" s="62" customFormat="1" ht="19.5" customHeight="1">
      <c r="A205" s="274" t="s">
        <v>189</v>
      </c>
      <c r="B205" s="275"/>
      <c r="C205" s="99">
        <v>21</v>
      </c>
      <c r="D205" s="73">
        <v>100</v>
      </c>
      <c r="E205" s="99">
        <v>510</v>
      </c>
      <c r="F205" s="99">
        <v>510</v>
      </c>
      <c r="G205" s="99">
        <v>100</v>
      </c>
      <c r="H205" s="99">
        <v>0</v>
      </c>
      <c r="I205" s="99">
        <v>1225</v>
      </c>
      <c r="J205" s="99">
        <v>990</v>
      </c>
      <c r="K205" s="99">
        <v>80.81632653061224</v>
      </c>
      <c r="L205" s="99">
        <v>235</v>
      </c>
      <c r="M205" s="99">
        <v>140857</v>
      </c>
      <c r="N205" s="230">
        <f>+N80</f>
        <v>128174</v>
      </c>
      <c r="O205" s="99">
        <v>131644</v>
      </c>
      <c r="P205" s="99">
        <v>93.4593239952576</v>
      </c>
      <c r="Q205" s="184"/>
      <c r="R205" s="221"/>
      <c r="S205" s="221"/>
      <c r="T205" s="186"/>
      <c r="U205" s="208"/>
      <c r="V205" s="221"/>
      <c r="W205" s="221"/>
      <c r="X205" s="221"/>
      <c r="Y205" s="178"/>
      <c r="Z205" s="196"/>
      <c r="AA205" s="186"/>
      <c r="AB205" s="178"/>
      <c r="AC205" s="178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GZ205" s="55"/>
      <c r="HA205" s="55"/>
      <c r="HB205" s="55"/>
      <c r="HC205" s="55"/>
      <c r="HD205" s="55"/>
    </row>
    <row r="206" spans="1:212" s="62" customFormat="1" ht="19.5" customHeight="1">
      <c r="A206" s="274" t="s">
        <v>190</v>
      </c>
      <c r="B206" s="275"/>
      <c r="C206" s="99">
        <v>15</v>
      </c>
      <c r="D206" s="73">
        <v>100</v>
      </c>
      <c r="E206" s="99">
        <v>484</v>
      </c>
      <c r="F206" s="99">
        <v>484</v>
      </c>
      <c r="G206" s="99">
        <v>100</v>
      </c>
      <c r="H206" s="99">
        <v>0</v>
      </c>
      <c r="I206" s="99">
        <v>386</v>
      </c>
      <c r="J206" s="99">
        <v>366</v>
      </c>
      <c r="K206" s="99">
        <v>94.81865284974094</v>
      </c>
      <c r="L206" s="99">
        <v>20</v>
      </c>
      <c r="M206" s="99">
        <v>190373</v>
      </c>
      <c r="N206" s="230">
        <f>+N111</f>
        <v>215898</v>
      </c>
      <c r="O206" s="99">
        <v>220352</v>
      </c>
      <c r="P206" s="99">
        <v>115.74750621149008</v>
      </c>
      <c r="Q206" s="184"/>
      <c r="R206" s="221"/>
      <c r="S206" s="221"/>
      <c r="T206" s="186"/>
      <c r="U206" s="172"/>
      <c r="V206" s="221"/>
      <c r="W206" s="221"/>
      <c r="X206" s="221"/>
      <c r="Y206" s="178"/>
      <c r="Z206" s="196"/>
      <c r="AA206" s="186"/>
      <c r="AB206" s="178"/>
      <c r="AC206" s="178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GZ206" s="55"/>
      <c r="HA206" s="55"/>
      <c r="HB206" s="55"/>
      <c r="HC206" s="55"/>
      <c r="HD206" s="55"/>
    </row>
    <row r="207" spans="1:212" s="62" customFormat="1" ht="19.5" customHeight="1">
      <c r="A207" s="274" t="s">
        <v>191</v>
      </c>
      <c r="B207" s="275"/>
      <c r="C207" s="99">
        <v>21</v>
      </c>
      <c r="D207" s="73">
        <v>100</v>
      </c>
      <c r="E207" s="99">
        <v>545</v>
      </c>
      <c r="F207" s="99">
        <v>545</v>
      </c>
      <c r="G207" s="99">
        <v>100</v>
      </c>
      <c r="H207" s="99">
        <v>0</v>
      </c>
      <c r="I207" s="99">
        <v>425</v>
      </c>
      <c r="J207" s="99">
        <v>305</v>
      </c>
      <c r="K207" s="99">
        <v>71.76470588235294</v>
      </c>
      <c r="L207" s="99">
        <v>120</v>
      </c>
      <c r="M207" s="99">
        <v>176779</v>
      </c>
      <c r="N207" s="230">
        <f>+N146</f>
        <v>145048</v>
      </c>
      <c r="O207" s="99">
        <v>152876</v>
      </c>
      <c r="P207" s="99">
        <v>86.47859757097845</v>
      </c>
      <c r="Q207" s="184"/>
      <c r="R207" s="221"/>
      <c r="S207" s="221"/>
      <c r="T207" s="186"/>
      <c r="U207" s="172"/>
      <c r="V207" s="221"/>
      <c r="W207" s="221"/>
      <c r="X207" s="221"/>
      <c r="Y207" s="178"/>
      <c r="Z207" s="196"/>
      <c r="AA207" s="186"/>
      <c r="AB207" s="178"/>
      <c r="AC207" s="178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GZ207" s="55"/>
      <c r="HA207" s="55"/>
      <c r="HB207" s="55"/>
      <c r="HC207" s="55"/>
      <c r="HD207" s="55"/>
    </row>
    <row r="208" spans="1:212" s="62" customFormat="1" ht="19.5" customHeight="1">
      <c r="A208" s="274" t="s">
        <v>192</v>
      </c>
      <c r="B208" s="275"/>
      <c r="C208" s="99">
        <v>15</v>
      </c>
      <c r="D208" s="73">
        <v>100</v>
      </c>
      <c r="E208" s="99">
        <v>275</v>
      </c>
      <c r="F208" s="99">
        <v>275</v>
      </c>
      <c r="G208" s="99">
        <v>100</v>
      </c>
      <c r="H208" s="99">
        <v>0</v>
      </c>
      <c r="I208" s="99">
        <v>639</v>
      </c>
      <c r="J208" s="99">
        <v>346</v>
      </c>
      <c r="K208" s="99">
        <v>54.147104851330205</v>
      </c>
      <c r="L208" s="99">
        <v>293</v>
      </c>
      <c r="M208" s="99">
        <v>111340</v>
      </c>
      <c r="N208" s="230">
        <f>+N173</f>
        <v>98066</v>
      </c>
      <c r="O208" s="99">
        <v>102582</v>
      </c>
      <c r="P208" s="99">
        <v>92.13400395185917</v>
      </c>
      <c r="Q208" s="184"/>
      <c r="R208" s="221"/>
      <c r="S208" s="221"/>
      <c r="T208" s="186"/>
      <c r="U208" s="172"/>
      <c r="V208" s="221"/>
      <c r="W208" s="221"/>
      <c r="X208" s="221"/>
      <c r="Y208" s="178"/>
      <c r="Z208" s="196"/>
      <c r="AA208" s="186"/>
      <c r="AB208" s="178"/>
      <c r="AC208" s="178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GZ208" s="55"/>
      <c r="HA208" s="55"/>
      <c r="HB208" s="55"/>
      <c r="HC208" s="55"/>
      <c r="HD208" s="55"/>
    </row>
    <row r="209" spans="1:212" s="62" customFormat="1" ht="19.5" customHeight="1">
      <c r="A209" s="276" t="s">
        <v>193</v>
      </c>
      <c r="B209" s="277"/>
      <c r="C209" s="100">
        <v>6</v>
      </c>
      <c r="D209" s="73">
        <v>100</v>
      </c>
      <c r="E209" s="100">
        <v>150</v>
      </c>
      <c r="F209" s="100">
        <v>150</v>
      </c>
      <c r="G209" s="99">
        <v>100</v>
      </c>
      <c r="H209" s="99">
        <v>0</v>
      </c>
      <c r="I209" s="100">
        <v>328</v>
      </c>
      <c r="J209" s="100">
        <v>296</v>
      </c>
      <c r="K209" s="99">
        <v>90.2439024390244</v>
      </c>
      <c r="L209" s="100">
        <v>32</v>
      </c>
      <c r="M209" s="100">
        <v>47390</v>
      </c>
      <c r="N209" s="231">
        <f>+N193</f>
        <v>53375</v>
      </c>
      <c r="O209" s="100">
        <v>55280</v>
      </c>
      <c r="P209" s="99">
        <v>116.64908208482802</v>
      </c>
      <c r="Q209" s="184"/>
      <c r="R209" s="221"/>
      <c r="S209" s="221"/>
      <c r="T209" s="186"/>
      <c r="U209" s="172"/>
      <c r="V209" s="221"/>
      <c r="W209" s="221"/>
      <c r="X209" s="221"/>
      <c r="Y209" s="178"/>
      <c r="Z209" s="196"/>
      <c r="AA209" s="186"/>
      <c r="AB209" s="178"/>
      <c r="AC209" s="178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GZ209" s="55"/>
      <c r="HA209" s="55"/>
      <c r="HB209" s="55"/>
      <c r="HC209" s="55"/>
      <c r="HD209" s="55"/>
    </row>
    <row r="210" spans="1:212" s="62" customFormat="1" ht="20.25" customHeight="1">
      <c r="A210" s="101" t="s">
        <v>92</v>
      </c>
      <c r="B210" s="101" t="s">
        <v>92</v>
      </c>
      <c r="C210" s="102">
        <v>96</v>
      </c>
      <c r="D210" s="103">
        <v>100</v>
      </c>
      <c r="E210" s="102">
        <v>2369</v>
      </c>
      <c r="F210" s="102">
        <v>2369</v>
      </c>
      <c r="G210" s="104">
        <v>100</v>
      </c>
      <c r="H210" s="110">
        <v>0</v>
      </c>
      <c r="I210" s="102">
        <v>3384</v>
      </c>
      <c r="J210" s="102">
        <v>2624</v>
      </c>
      <c r="K210" s="104">
        <v>77.54137115839244</v>
      </c>
      <c r="L210" s="102">
        <v>760</v>
      </c>
      <c r="M210" s="102">
        <v>814595</v>
      </c>
      <c r="N210" s="232">
        <f>SUM(N203:N209)</f>
        <v>795873</v>
      </c>
      <c r="O210" s="102">
        <v>823076</v>
      </c>
      <c r="P210" s="104">
        <v>101.04113086871389</v>
      </c>
      <c r="Q210" s="184"/>
      <c r="R210" s="222"/>
      <c r="S210" s="222"/>
      <c r="T210" s="223"/>
      <c r="U210" s="172"/>
      <c r="V210" s="222"/>
      <c r="W210" s="222"/>
      <c r="X210" s="224"/>
      <c r="Y210" s="178"/>
      <c r="Z210" s="196"/>
      <c r="AA210" s="186"/>
      <c r="AB210" s="178"/>
      <c r="AC210" s="178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GZ210" s="55"/>
      <c r="HA210" s="55"/>
      <c r="HB210" s="55"/>
      <c r="HC210" s="55"/>
      <c r="HD210" s="55"/>
    </row>
    <row r="211" ht="12.75">
      <c r="U211" s="172"/>
    </row>
    <row r="212" ht="12.75">
      <c r="U212" s="172"/>
    </row>
    <row r="213" ht="12.75">
      <c r="U213" s="172"/>
    </row>
    <row r="214" ht="12.75">
      <c r="U214" s="172"/>
    </row>
    <row r="215" ht="12.75">
      <c r="U215" s="172"/>
    </row>
    <row r="216" ht="12.75">
      <c r="U216" s="172"/>
    </row>
    <row r="217" ht="12.75">
      <c r="U217" s="172"/>
    </row>
    <row r="218" ht="12.75">
      <c r="U218" s="172"/>
    </row>
    <row r="219" ht="12.75">
      <c r="U219" s="172"/>
    </row>
    <row r="220" ht="12.75">
      <c r="U220" s="172"/>
    </row>
  </sheetData>
  <sheetProtection/>
  <mergeCells count="214">
    <mergeCell ref="N120:P120"/>
    <mergeCell ref="N155:P155"/>
    <mergeCell ref="N182:P182"/>
    <mergeCell ref="A82:P82"/>
    <mergeCell ref="A83:P83"/>
    <mergeCell ref="A85:P85"/>
    <mergeCell ref="A86:P86"/>
    <mergeCell ref="V181:X181"/>
    <mergeCell ref="V182:V183"/>
    <mergeCell ref="W182:X182"/>
    <mergeCell ref="V200:X200"/>
    <mergeCell ref="V201:V202"/>
    <mergeCell ref="W201:X201"/>
    <mergeCell ref="V119:X119"/>
    <mergeCell ref="V120:V121"/>
    <mergeCell ref="W120:X120"/>
    <mergeCell ref="V154:X154"/>
    <mergeCell ref="V155:V156"/>
    <mergeCell ref="W155:X155"/>
    <mergeCell ref="V51:X51"/>
    <mergeCell ref="V52:V53"/>
    <mergeCell ref="W52:X52"/>
    <mergeCell ref="V88:X88"/>
    <mergeCell ref="V89:V90"/>
    <mergeCell ref="W89:X89"/>
    <mergeCell ref="V7:X7"/>
    <mergeCell ref="V8:V9"/>
    <mergeCell ref="W8:X8"/>
    <mergeCell ref="V25:X25"/>
    <mergeCell ref="V26:V27"/>
    <mergeCell ref="W26:X26"/>
    <mergeCell ref="R181:T181"/>
    <mergeCell ref="R182:R183"/>
    <mergeCell ref="S182:T182"/>
    <mergeCell ref="R200:T200"/>
    <mergeCell ref="R201:R202"/>
    <mergeCell ref="S201:T201"/>
    <mergeCell ref="R119:T119"/>
    <mergeCell ref="R120:R121"/>
    <mergeCell ref="S120:T120"/>
    <mergeCell ref="R154:T154"/>
    <mergeCell ref="R155:R156"/>
    <mergeCell ref="S155:T155"/>
    <mergeCell ref="R51:T51"/>
    <mergeCell ref="R52:R53"/>
    <mergeCell ref="S52:T52"/>
    <mergeCell ref="R88:T88"/>
    <mergeCell ref="R89:R90"/>
    <mergeCell ref="S89:T89"/>
    <mergeCell ref="R7:T7"/>
    <mergeCell ref="R8:R9"/>
    <mergeCell ref="S8:T8"/>
    <mergeCell ref="R25:T25"/>
    <mergeCell ref="R26:R27"/>
    <mergeCell ref="S26:T26"/>
    <mergeCell ref="A203:B203"/>
    <mergeCell ref="A208:B208"/>
    <mergeCell ref="D119:D121"/>
    <mergeCell ref="A209:B209"/>
    <mergeCell ref="A207:B207"/>
    <mergeCell ref="A206:B206"/>
    <mergeCell ref="A205:B205"/>
    <mergeCell ref="A204:B204"/>
    <mergeCell ref="C201:C202"/>
    <mergeCell ref="D201:D202"/>
    <mergeCell ref="D88:D90"/>
    <mergeCell ref="D25:D27"/>
    <mergeCell ref="F26:G26"/>
    <mergeCell ref="H26:H27"/>
    <mergeCell ref="B43:D43"/>
    <mergeCell ref="A45:P45"/>
    <mergeCell ref="A46:P46"/>
    <mergeCell ref="N26:P26"/>
    <mergeCell ref="N52:P52"/>
    <mergeCell ref="N89:P89"/>
    <mergeCell ref="A1:P1"/>
    <mergeCell ref="A2:P2"/>
    <mergeCell ref="A4:P4"/>
    <mergeCell ref="A5:P5"/>
    <mergeCell ref="B7:C8"/>
    <mergeCell ref="E7:H7"/>
    <mergeCell ref="D7:D9"/>
    <mergeCell ref="I7:L7"/>
    <mergeCell ref="M7:P7"/>
    <mergeCell ref="E8:E9"/>
    <mergeCell ref="F8:G8"/>
    <mergeCell ref="J26:K26"/>
    <mergeCell ref="L26:L27"/>
    <mergeCell ref="J8:K8"/>
    <mergeCell ref="L8:L9"/>
    <mergeCell ref="E26:E27"/>
    <mergeCell ref="M8:M9"/>
    <mergeCell ref="B27:C27"/>
    <mergeCell ref="B9:C9"/>
    <mergeCell ref="B17:D17"/>
    <mergeCell ref="A19:P19"/>
    <mergeCell ref="A20:P20"/>
    <mergeCell ref="A22:P22"/>
    <mergeCell ref="A23:P23"/>
    <mergeCell ref="H8:H9"/>
    <mergeCell ref="I8:I9"/>
    <mergeCell ref="B53:C53"/>
    <mergeCell ref="M26:M27"/>
    <mergeCell ref="B25:C26"/>
    <mergeCell ref="E25:H25"/>
    <mergeCell ref="I25:L25"/>
    <mergeCell ref="M25:P25"/>
    <mergeCell ref="I26:I27"/>
    <mergeCell ref="D51:D53"/>
    <mergeCell ref="A48:P48"/>
    <mergeCell ref="A49:P49"/>
    <mergeCell ref="B51:C52"/>
    <mergeCell ref="E51:H51"/>
    <mergeCell ref="I51:L51"/>
    <mergeCell ref="M51:P51"/>
    <mergeCell ref="M89:M90"/>
    <mergeCell ref="B80:D80"/>
    <mergeCell ref="E52:E53"/>
    <mergeCell ref="F52:G52"/>
    <mergeCell ref="H52:H53"/>
    <mergeCell ref="I52:I53"/>
    <mergeCell ref="I88:L88"/>
    <mergeCell ref="J52:K52"/>
    <mergeCell ref="L52:L53"/>
    <mergeCell ref="M52:M53"/>
    <mergeCell ref="A117:P117"/>
    <mergeCell ref="H89:H90"/>
    <mergeCell ref="I89:I90"/>
    <mergeCell ref="B88:C89"/>
    <mergeCell ref="E88:H88"/>
    <mergeCell ref="M88:P88"/>
    <mergeCell ref="E89:E90"/>
    <mergeCell ref="F89:G89"/>
    <mergeCell ref="J89:K89"/>
    <mergeCell ref="L89:L90"/>
    <mergeCell ref="F120:G120"/>
    <mergeCell ref="H120:H121"/>
    <mergeCell ref="I120:I121"/>
    <mergeCell ref="J120:K120"/>
    <mergeCell ref="L120:L121"/>
    <mergeCell ref="B90:C90"/>
    <mergeCell ref="B111:D111"/>
    <mergeCell ref="A113:P113"/>
    <mergeCell ref="A114:P114"/>
    <mergeCell ref="A116:P116"/>
    <mergeCell ref="B121:C121"/>
    <mergeCell ref="B146:D146"/>
    <mergeCell ref="A148:P148"/>
    <mergeCell ref="A149:P149"/>
    <mergeCell ref="M120:M121"/>
    <mergeCell ref="B119:C120"/>
    <mergeCell ref="E119:H119"/>
    <mergeCell ref="I119:L119"/>
    <mergeCell ref="M119:P119"/>
    <mergeCell ref="E120:E121"/>
    <mergeCell ref="A175:P175"/>
    <mergeCell ref="A176:P176"/>
    <mergeCell ref="A151:P151"/>
    <mergeCell ref="A152:P152"/>
    <mergeCell ref="B154:C155"/>
    <mergeCell ref="E154:H154"/>
    <mergeCell ref="I154:L154"/>
    <mergeCell ref="M154:P154"/>
    <mergeCell ref="E155:E156"/>
    <mergeCell ref="F155:G155"/>
    <mergeCell ref="B156:C156"/>
    <mergeCell ref="B173:D173"/>
    <mergeCell ref="J155:K155"/>
    <mergeCell ref="L155:L156"/>
    <mergeCell ref="M155:M156"/>
    <mergeCell ref="H155:H156"/>
    <mergeCell ref="I155:I156"/>
    <mergeCell ref="D154:D156"/>
    <mergeCell ref="I181:L181"/>
    <mergeCell ref="M181:P181"/>
    <mergeCell ref="E182:E183"/>
    <mergeCell ref="F182:G182"/>
    <mergeCell ref="B183:C183"/>
    <mergeCell ref="M182:M183"/>
    <mergeCell ref="D181:D183"/>
    <mergeCell ref="E181:H181"/>
    <mergeCell ref="B193:D193"/>
    <mergeCell ref="A195:P195"/>
    <mergeCell ref="A196:P196"/>
    <mergeCell ref="A197:P197"/>
    <mergeCell ref="A198:P198"/>
    <mergeCell ref="H182:H183"/>
    <mergeCell ref="I182:I183"/>
    <mergeCell ref="J182:K182"/>
    <mergeCell ref="L182:L183"/>
    <mergeCell ref="A181:A183"/>
    <mergeCell ref="A200:B202"/>
    <mergeCell ref="C200:D200"/>
    <mergeCell ref="E200:G200"/>
    <mergeCell ref="H200:H202"/>
    <mergeCell ref="I200:K200"/>
    <mergeCell ref="L200:L202"/>
    <mergeCell ref="M200:P200"/>
    <mergeCell ref="E201:E202"/>
    <mergeCell ref="F201:G201"/>
    <mergeCell ref="I201:I202"/>
    <mergeCell ref="J201:K201"/>
    <mergeCell ref="M201:M202"/>
    <mergeCell ref="N201:P201"/>
    <mergeCell ref="A178:P178"/>
    <mergeCell ref="A179:P179"/>
    <mergeCell ref="B181:C182"/>
    <mergeCell ref="N8:P8"/>
    <mergeCell ref="A7:A9"/>
    <mergeCell ref="A25:A27"/>
    <mergeCell ref="A51:A53"/>
    <mergeCell ref="A88:A90"/>
    <mergeCell ref="A119:A121"/>
    <mergeCell ref="A154:A156"/>
  </mergeCells>
  <conditionalFormatting sqref="P1:P7 P10:P25 P28:P51 P54:P88 P91:P119 P122:P154 P157:P181 P184:P200 P203:P65536">
    <cfRule type="cellIs" priority="28" dxfId="0" operator="greaterThan" stopIfTrue="1">
      <formula>97</formula>
    </cfRule>
  </conditionalFormatting>
  <conditionalFormatting sqref="T1:T65536">
    <cfRule type="cellIs" priority="27" dxfId="0" operator="greaterThan" stopIfTrue="1">
      <formula>97</formula>
    </cfRule>
  </conditionalFormatting>
  <conditionalFormatting sqref="X1:X65536">
    <cfRule type="cellIs" priority="26" dxfId="0" operator="greaterThan" stopIfTrue="1">
      <formula>97</formula>
    </cfRule>
  </conditionalFormatting>
  <conditionalFormatting sqref="AA10:AA210">
    <cfRule type="cellIs" priority="25" dxfId="22" operator="greaterThan" stopIfTrue="1">
      <formula>99.5</formula>
    </cfRule>
  </conditionalFormatting>
  <conditionalFormatting sqref="U1:U65536">
    <cfRule type="cellIs" priority="24" dxfId="21" operator="lessThan" stopIfTrue="1">
      <formula>0</formula>
    </cfRule>
  </conditionalFormatting>
  <conditionalFormatting sqref="P9">
    <cfRule type="cellIs" priority="8" dxfId="0" operator="greaterThan" stopIfTrue="1">
      <formula>97</formula>
    </cfRule>
  </conditionalFormatting>
  <conditionalFormatting sqref="P27">
    <cfRule type="cellIs" priority="7" dxfId="0" operator="greaterThan" stopIfTrue="1">
      <formula>97</formula>
    </cfRule>
  </conditionalFormatting>
  <conditionalFormatting sqref="P53">
    <cfRule type="cellIs" priority="6" dxfId="0" operator="greaterThan" stopIfTrue="1">
      <formula>97</formula>
    </cfRule>
  </conditionalFormatting>
  <conditionalFormatting sqref="P90">
    <cfRule type="cellIs" priority="5" dxfId="0" operator="greaterThan" stopIfTrue="1">
      <formula>97</formula>
    </cfRule>
  </conditionalFormatting>
  <conditionalFormatting sqref="P121">
    <cfRule type="cellIs" priority="4" dxfId="0" operator="greaterThan" stopIfTrue="1">
      <formula>97</formula>
    </cfRule>
  </conditionalFormatting>
  <conditionalFormatting sqref="P156">
    <cfRule type="cellIs" priority="3" dxfId="0" operator="greaterThan" stopIfTrue="1">
      <formula>97</formula>
    </cfRule>
  </conditionalFormatting>
  <conditionalFormatting sqref="P183">
    <cfRule type="cellIs" priority="2" dxfId="0" operator="greaterThan" stopIfTrue="1">
      <formula>97</formula>
    </cfRule>
  </conditionalFormatting>
  <conditionalFormatting sqref="P202">
    <cfRule type="cellIs" priority="1" dxfId="0" operator="greaterThan" stopIfTrue="1">
      <formula>97</formula>
    </cfRule>
  </conditionalFormatting>
  <printOptions horizontalCentered="1"/>
  <pageMargins left="0.25" right="0.25" top="1.25" bottom="0.25" header="0.25" footer="0.25"/>
  <pageSetup horizontalDpi="600" verticalDpi="600" orientation="landscape" paperSize="9" scale="83" r:id="rId3"/>
  <rowBreaks count="6" manualBreakCount="6">
    <brk id="17" max="28" man="1"/>
    <brk id="43" max="28" man="1"/>
    <brk id="80" max="28" man="1"/>
    <brk id="108" max="28" man="1"/>
    <brk id="142" max="28" man="1"/>
    <brk id="189" max="28" man="1"/>
  </rowBreaks>
  <colBreaks count="1" manualBreakCount="1">
    <brk id="28" max="20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25"/>
  <sheetViews>
    <sheetView zoomScaleSheetLayoutView="100" zoomScalePageLayoutView="0" workbookViewId="0" topLeftCell="B213">
      <selection activeCell="M216" sqref="M216:P217"/>
    </sheetView>
  </sheetViews>
  <sheetFormatPr defaultColWidth="9.140625" defaultRowHeight="12.75"/>
  <cols>
    <col min="1" max="1" width="9.140625" style="2" customWidth="1"/>
    <col min="2" max="2" width="3.57421875" style="2" customWidth="1"/>
    <col min="3" max="3" width="28.8515625" style="2" customWidth="1"/>
    <col min="4" max="4" width="23.140625" style="2" customWidth="1"/>
    <col min="5" max="5" width="11.00390625" style="2" customWidth="1"/>
    <col min="6" max="6" width="10.421875" style="2" customWidth="1"/>
    <col min="7" max="7" width="5.421875" style="2" customWidth="1"/>
    <col min="8" max="9" width="10.57421875" style="2" customWidth="1"/>
    <col min="10" max="10" width="10.00390625" style="2" customWidth="1"/>
    <col min="11" max="11" width="8.28125" style="2" customWidth="1"/>
    <col min="12" max="12" width="11.57421875" style="2" customWidth="1"/>
    <col min="13" max="14" width="9.8515625" style="2" customWidth="1"/>
    <col min="15" max="15" width="9.7109375" style="2" customWidth="1"/>
    <col min="16" max="16" width="5.140625" style="2" customWidth="1"/>
    <col min="17" max="17" width="27.28125" style="2" customWidth="1"/>
    <col min="18" max="23" width="9.140625" style="2" customWidth="1"/>
    <col min="24" max="24" width="15.421875" style="112" customWidth="1"/>
    <col min="25" max="26" width="12.57421875" style="112" customWidth="1"/>
    <col min="27" max="16384" width="9.140625" style="2" customWidth="1"/>
  </cols>
  <sheetData>
    <row r="1" spans="2:17" ht="15">
      <c r="B1" s="302" t="s">
        <v>132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2:17" ht="15"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2:26" ht="15.75" thickBot="1">
      <c r="B3" s="5"/>
      <c r="C3" s="5"/>
      <c r="D3" s="5"/>
      <c r="E3" s="6"/>
      <c r="F3" s="6"/>
      <c r="G3" s="6"/>
      <c r="H3" s="5"/>
      <c r="I3" s="5"/>
      <c r="J3" s="5"/>
      <c r="K3" s="5"/>
      <c r="L3" s="5"/>
      <c r="M3" s="7"/>
      <c r="N3" s="7"/>
      <c r="O3" s="7"/>
      <c r="P3" s="7"/>
      <c r="Q3" s="7"/>
      <c r="X3" s="115"/>
      <c r="Y3" s="115"/>
      <c r="Z3" s="115"/>
    </row>
    <row r="4" spans="2:26" ht="15">
      <c r="B4" s="289" t="s">
        <v>75</v>
      </c>
      <c r="C4" s="290"/>
      <c r="D4" s="8"/>
      <c r="E4" s="295" t="s">
        <v>134</v>
      </c>
      <c r="F4" s="296"/>
      <c r="G4" s="296"/>
      <c r="H4" s="297"/>
      <c r="I4" s="295" t="s">
        <v>88</v>
      </c>
      <c r="J4" s="296"/>
      <c r="K4" s="296"/>
      <c r="L4" s="297"/>
      <c r="M4" s="298" t="s">
        <v>135</v>
      </c>
      <c r="N4" s="298"/>
      <c r="O4" s="298"/>
      <c r="P4" s="298"/>
      <c r="Q4" s="9" t="s">
        <v>136</v>
      </c>
      <c r="X4" s="124" t="s">
        <v>195</v>
      </c>
      <c r="Y4" s="125"/>
      <c r="Z4" s="126"/>
    </row>
    <row r="5" spans="2:26" ht="15">
      <c r="B5" s="291"/>
      <c r="C5" s="292"/>
      <c r="D5" s="10" t="s">
        <v>137</v>
      </c>
      <c r="E5" s="299" t="s">
        <v>89</v>
      </c>
      <c r="F5" s="284" t="s">
        <v>90</v>
      </c>
      <c r="G5" s="284"/>
      <c r="H5" s="285" t="s">
        <v>45</v>
      </c>
      <c r="I5" s="299" t="s">
        <v>89</v>
      </c>
      <c r="J5" s="284" t="s">
        <v>90</v>
      </c>
      <c r="K5" s="284"/>
      <c r="L5" s="285" t="s">
        <v>45</v>
      </c>
      <c r="M5" s="241" t="s">
        <v>206</v>
      </c>
      <c r="N5" s="238" t="s">
        <v>139</v>
      </c>
      <c r="O5" s="239"/>
      <c r="P5" s="240"/>
      <c r="Q5" s="11" t="s">
        <v>140</v>
      </c>
      <c r="X5" s="127" t="s">
        <v>138</v>
      </c>
      <c r="Y5" s="127" t="s">
        <v>139</v>
      </c>
      <c r="Z5" s="128"/>
    </row>
    <row r="6" spans="2:26" ht="23.25" thickBot="1">
      <c r="B6" s="293"/>
      <c r="C6" s="294"/>
      <c r="D6" s="12" t="s">
        <v>139</v>
      </c>
      <c r="E6" s="300"/>
      <c r="F6" s="13" t="s">
        <v>141</v>
      </c>
      <c r="G6" s="14" t="s">
        <v>91</v>
      </c>
      <c r="H6" s="286"/>
      <c r="I6" s="300"/>
      <c r="J6" s="13" t="s">
        <v>141</v>
      </c>
      <c r="K6" s="14" t="s">
        <v>91</v>
      </c>
      <c r="L6" s="286"/>
      <c r="M6" s="243"/>
      <c r="N6" s="225" t="s">
        <v>204</v>
      </c>
      <c r="O6" s="225" t="s">
        <v>205</v>
      </c>
      <c r="P6" s="226" t="s">
        <v>91</v>
      </c>
      <c r="Q6" s="15" t="s">
        <v>92</v>
      </c>
      <c r="X6" s="129" t="s">
        <v>196</v>
      </c>
      <c r="Y6" s="130" t="s">
        <v>141</v>
      </c>
      <c r="Z6" s="131" t="s">
        <v>91</v>
      </c>
    </row>
    <row r="7" spans="2:26" ht="15">
      <c r="B7" s="16">
        <v>1</v>
      </c>
      <c r="C7" s="17" t="s">
        <v>49</v>
      </c>
      <c r="D7" s="18">
        <f>+B27</f>
        <v>6</v>
      </c>
      <c r="E7" s="19">
        <f>+E29</f>
        <v>29</v>
      </c>
      <c r="F7" s="19">
        <f>+F29</f>
        <v>29</v>
      </c>
      <c r="G7" s="19">
        <f>+F7/E7*100</f>
        <v>100</v>
      </c>
      <c r="H7" s="19">
        <f>+E7-F7</f>
        <v>0</v>
      </c>
      <c r="I7" s="19">
        <f>+I29</f>
        <v>41</v>
      </c>
      <c r="J7" s="19">
        <f>+J29</f>
        <v>38</v>
      </c>
      <c r="K7" s="19">
        <f>+J7/I7*100</f>
        <v>92.6829268292683</v>
      </c>
      <c r="L7" s="19">
        <f>+I7-J7</f>
        <v>3</v>
      </c>
      <c r="M7" s="19">
        <f>+M29</f>
        <v>4761</v>
      </c>
      <c r="N7" s="19">
        <f>+N29</f>
        <v>6290</v>
      </c>
      <c r="O7" s="19">
        <f>+O29</f>
        <v>6468</v>
      </c>
      <c r="P7" s="19">
        <f>+O7/M7*100</f>
        <v>135.8538122243226</v>
      </c>
      <c r="Q7" s="20">
        <v>29</v>
      </c>
      <c r="X7" s="116" t="e">
        <f>+X29</f>
        <v>#REF!</v>
      </c>
      <c r="Y7" s="116" t="e">
        <f>+Y29</f>
        <v>#REF!</v>
      </c>
      <c r="Z7" s="116" t="e">
        <f>Y7/X7*100</f>
        <v>#REF!</v>
      </c>
    </row>
    <row r="8" spans="2:26" ht="15">
      <c r="B8" s="16">
        <f>B7+1</f>
        <v>2</v>
      </c>
      <c r="C8" s="17" t="s">
        <v>77</v>
      </c>
      <c r="D8" s="18">
        <f>+B47+B69+B86</f>
        <v>29</v>
      </c>
      <c r="E8" s="19">
        <f>+E49+E71+E88</f>
        <v>820</v>
      </c>
      <c r="F8" s="19">
        <f>+F49+F71+F88</f>
        <v>820</v>
      </c>
      <c r="G8" s="19">
        <f aca="true" t="shared" si="0" ref="G8:G13">+F8/E8*100</f>
        <v>100</v>
      </c>
      <c r="H8" s="19">
        <f>+E8-F8</f>
        <v>0</v>
      </c>
      <c r="I8" s="19">
        <f>+I49+I71+I88</f>
        <v>1125</v>
      </c>
      <c r="J8" s="19">
        <f>+J49+J71+J88</f>
        <v>948</v>
      </c>
      <c r="K8" s="19">
        <f>+J8/I8*100</f>
        <v>84.26666666666667</v>
      </c>
      <c r="L8" s="19">
        <f>+I8-J8</f>
        <v>177</v>
      </c>
      <c r="M8" s="19">
        <f>+M49+M71+M88</f>
        <v>271973</v>
      </c>
      <c r="N8" s="19">
        <f>+N49+N71+N88</f>
        <v>267772</v>
      </c>
      <c r="O8" s="19">
        <f>+O49+O71+O88</f>
        <v>275753</v>
      </c>
      <c r="P8" s="19">
        <f aca="true" t="shared" si="1" ref="P8:P13">+O8/M8*100</f>
        <v>101.38984384479342</v>
      </c>
      <c r="Q8" s="20">
        <v>820</v>
      </c>
      <c r="X8" s="116" t="e">
        <f>+X49+X71+X88</f>
        <v>#REF!</v>
      </c>
      <c r="Y8" s="116" t="e">
        <f>+Y49+Y71+Y88</f>
        <v>#REF!</v>
      </c>
      <c r="Z8" s="116" t="e">
        <f>Y8/X8*100</f>
        <v>#REF!</v>
      </c>
    </row>
    <row r="9" spans="2:26" ht="15">
      <c r="B9" s="16">
        <f>B8+1</f>
        <v>3</v>
      </c>
      <c r="C9" s="17" t="s">
        <v>85</v>
      </c>
      <c r="D9" s="18">
        <f>+B105+B121+B136+B151+B169+B183</f>
        <v>37</v>
      </c>
      <c r="E9" s="19" t="e">
        <f>+E107+E123+E138+E153+E171+E185</f>
        <v>#REF!</v>
      </c>
      <c r="F9" s="19" t="e">
        <f>+F107+F123+F138+F153+F171+F185</f>
        <v>#REF!</v>
      </c>
      <c r="G9" s="19" t="e">
        <f t="shared" si="0"/>
        <v>#REF!</v>
      </c>
      <c r="H9" s="19" t="e">
        <f>+H107+H123+H138+H153+H171+H185</f>
        <v>#REF!</v>
      </c>
      <c r="I9" s="19" t="e">
        <f>+I107+I123+I138+I153+I171+I185</f>
        <v>#REF!</v>
      </c>
      <c r="J9" s="19" t="e">
        <f>+J107+J123+J138+J153+J171+J185</f>
        <v>#REF!</v>
      </c>
      <c r="K9" s="19" t="e">
        <f>+J9/I9*100</f>
        <v>#REF!</v>
      </c>
      <c r="L9" s="19" t="e">
        <f>+L107+L123+L138+L153+L171+L185</f>
        <v>#REF!</v>
      </c>
      <c r="M9" s="19" t="e">
        <f>+M107+M123+M138+M153+M171+M185</f>
        <v>#REF!</v>
      </c>
      <c r="N9" s="19" t="e">
        <f>+N107+N123+N138+N153+N171+N185</f>
        <v>#REF!</v>
      </c>
      <c r="O9" s="19" t="e">
        <f>+O107+O123+O138+O153+O171+O185</f>
        <v>#REF!</v>
      </c>
      <c r="P9" s="19" t="e">
        <f t="shared" si="1"/>
        <v>#REF!</v>
      </c>
      <c r="Q9" s="20">
        <v>1055</v>
      </c>
      <c r="X9" s="116" t="e">
        <f>+X107+X123+X138+X153+X171+X185</f>
        <v>#REF!</v>
      </c>
      <c r="Y9" s="116" t="e">
        <f>+Y107+Y123+Y138+Y153+Y171+Y185</f>
        <v>#REF!</v>
      </c>
      <c r="Z9" s="116" t="e">
        <f>Y9/X9*100</f>
        <v>#REF!</v>
      </c>
    </row>
    <row r="10" spans="2:26" ht="15">
      <c r="B10" s="16">
        <f>B9+1</f>
        <v>4</v>
      </c>
      <c r="C10" s="17" t="s">
        <v>50</v>
      </c>
      <c r="D10" s="18">
        <f>+B207</f>
        <v>15</v>
      </c>
      <c r="E10" s="19">
        <f>+E209</f>
        <v>275</v>
      </c>
      <c r="F10" s="19">
        <f>+F209</f>
        <v>275</v>
      </c>
      <c r="G10" s="19">
        <f t="shared" si="0"/>
        <v>100</v>
      </c>
      <c r="H10" s="19">
        <f>+E10-F10</f>
        <v>0</v>
      </c>
      <c r="I10" s="19">
        <f>+I209</f>
        <v>639</v>
      </c>
      <c r="J10" s="19">
        <f>+J209</f>
        <v>346</v>
      </c>
      <c r="K10" s="19">
        <f>+J10/I10*100</f>
        <v>54.147104851330205</v>
      </c>
      <c r="L10" s="19">
        <f>+I10-J10</f>
        <v>293</v>
      </c>
      <c r="M10" s="19">
        <f>+M209</f>
        <v>111340</v>
      </c>
      <c r="N10" s="19">
        <f>+N209</f>
        <v>98066</v>
      </c>
      <c r="O10" s="19">
        <f>+O209</f>
        <v>102582</v>
      </c>
      <c r="P10" s="19">
        <f t="shared" si="1"/>
        <v>92.13400395185917</v>
      </c>
      <c r="Q10" s="20">
        <v>275</v>
      </c>
      <c r="X10" s="116" t="e">
        <f>+X209</f>
        <v>#REF!</v>
      </c>
      <c r="Y10" s="116" t="e">
        <f>+Y209</f>
        <v>#REF!</v>
      </c>
      <c r="Z10" s="116" t="e">
        <f>Y10/X10*100</f>
        <v>#REF!</v>
      </c>
    </row>
    <row r="11" spans="2:26" ht="15">
      <c r="B11" s="16">
        <f>B10+1</f>
        <v>5</v>
      </c>
      <c r="C11" s="17" t="s">
        <v>56</v>
      </c>
      <c r="D11" s="18">
        <f>+B223</f>
        <v>6</v>
      </c>
      <c r="E11" s="19">
        <f>+E225</f>
        <v>132</v>
      </c>
      <c r="F11" s="19">
        <f>+F225</f>
        <v>132</v>
      </c>
      <c r="G11" s="19">
        <f t="shared" si="0"/>
        <v>100</v>
      </c>
      <c r="H11" s="19">
        <f>+E11-F11</f>
        <v>0</v>
      </c>
      <c r="I11" s="19">
        <f>+I225</f>
        <v>325</v>
      </c>
      <c r="J11" s="19">
        <f>+J225</f>
        <v>293</v>
      </c>
      <c r="K11" s="19">
        <f>+J11/I11*100</f>
        <v>90.15384615384615</v>
      </c>
      <c r="L11" s="19">
        <f>+I11-J11</f>
        <v>32</v>
      </c>
      <c r="M11" s="19">
        <f>+M225</f>
        <v>43362</v>
      </c>
      <c r="N11" s="19">
        <f>+N225</f>
        <v>49982</v>
      </c>
      <c r="O11" s="19">
        <f>+O225</f>
        <v>51748</v>
      </c>
      <c r="P11" s="19">
        <f t="shared" si="1"/>
        <v>119.33951386006181</v>
      </c>
      <c r="Q11" s="20">
        <v>132</v>
      </c>
      <c r="X11" s="116" t="e">
        <f>+X225</f>
        <v>#REF!</v>
      </c>
      <c r="Y11" s="116" t="e">
        <f>+Y225</f>
        <v>#REF!</v>
      </c>
      <c r="Z11" s="116" t="e">
        <f>Y11/X11*100</f>
        <v>#REF!</v>
      </c>
    </row>
    <row r="12" spans="2:26" ht="15.75" thickBot="1">
      <c r="B12" s="16"/>
      <c r="C12" s="17"/>
      <c r="D12" s="18"/>
      <c r="E12" s="19"/>
      <c r="F12" s="19"/>
      <c r="G12" s="19" t="s">
        <v>71</v>
      </c>
      <c r="H12" s="19"/>
      <c r="I12" s="19"/>
      <c r="J12" s="19"/>
      <c r="K12" s="19" t="s">
        <v>71</v>
      </c>
      <c r="L12" s="19"/>
      <c r="M12" s="19"/>
      <c r="N12" s="19"/>
      <c r="O12" s="19"/>
      <c r="P12" s="19" t="s">
        <v>71</v>
      </c>
      <c r="Q12" s="20"/>
      <c r="X12" s="116"/>
      <c r="Y12" s="116"/>
      <c r="Z12" s="116"/>
    </row>
    <row r="13" spans="2:26" ht="15.75" thickBot="1">
      <c r="B13" s="21"/>
      <c r="C13" s="22" t="s">
        <v>92</v>
      </c>
      <c r="D13" s="23">
        <f>SUM(D7:D11)</f>
        <v>93</v>
      </c>
      <c r="E13" s="24" t="e">
        <f>SUM(E7:E11)</f>
        <v>#REF!</v>
      </c>
      <c r="F13" s="24" t="e">
        <f>SUM(F7:F11)</f>
        <v>#REF!</v>
      </c>
      <c r="G13" s="25" t="e">
        <f t="shared" si="0"/>
        <v>#REF!</v>
      </c>
      <c r="H13" s="24" t="e">
        <f>SUM(H7:H11)</f>
        <v>#REF!</v>
      </c>
      <c r="I13" s="24" t="e">
        <f>SUM(I7:I11)</f>
        <v>#REF!</v>
      </c>
      <c r="J13" s="24" t="e">
        <f>SUM(J7:J11)</f>
        <v>#REF!</v>
      </c>
      <c r="K13" s="25" t="e">
        <f>+J13/I13*100</f>
        <v>#REF!</v>
      </c>
      <c r="L13" s="24" t="e">
        <f>SUM(L7:L11)</f>
        <v>#REF!</v>
      </c>
      <c r="M13" s="24" t="e">
        <f>SUM(M7:M11)</f>
        <v>#REF!</v>
      </c>
      <c r="N13" s="24" t="e">
        <f>SUM(N7:N11)</f>
        <v>#REF!</v>
      </c>
      <c r="O13" s="24" t="e">
        <f>SUM(O7:O11)</f>
        <v>#REF!</v>
      </c>
      <c r="P13" s="25" t="e">
        <f t="shared" si="1"/>
        <v>#REF!</v>
      </c>
      <c r="Q13" s="26">
        <f>SUM(Q7:Q11)</f>
        <v>2311</v>
      </c>
      <c r="X13" s="117" t="e">
        <f>SUM(X7:X11)</f>
        <v>#REF!</v>
      </c>
      <c r="Y13" s="117" t="e">
        <f>SUM(Y7:Y11)</f>
        <v>#REF!</v>
      </c>
      <c r="Z13" s="118" t="e">
        <f>+Y13/X13*100</f>
        <v>#REF!</v>
      </c>
    </row>
    <row r="14" spans="2:26" ht="15">
      <c r="B14" s="287" t="s">
        <v>71</v>
      </c>
      <c r="C14" s="287"/>
      <c r="D14" s="287"/>
      <c r="E14" s="287"/>
      <c r="F14" s="287"/>
      <c r="G14" s="287"/>
      <c r="H14" s="287"/>
      <c r="I14" s="4"/>
      <c r="J14" s="4"/>
      <c r="K14" s="4"/>
      <c r="L14" s="4"/>
      <c r="X14" s="114"/>
      <c r="Y14" s="114"/>
      <c r="Z14" s="114"/>
    </row>
    <row r="15" spans="2:17" ht="15"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</row>
    <row r="16" spans="2:17" ht="15"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</row>
    <row r="17" spans="2:26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X17" s="119"/>
      <c r="Y17" s="119"/>
      <c r="Z17" s="119"/>
    </row>
    <row r="18" spans="2:26" ht="16.5" thickBot="1">
      <c r="B18" s="2" t="s">
        <v>142</v>
      </c>
      <c r="M18" s="288"/>
      <c r="N18" s="288"/>
      <c r="O18" s="288"/>
      <c r="P18" s="27"/>
      <c r="X18" s="111"/>
      <c r="Z18" s="113"/>
    </row>
    <row r="19" spans="2:26" ht="15">
      <c r="B19" s="289" t="s">
        <v>143</v>
      </c>
      <c r="C19" s="290"/>
      <c r="D19" s="8"/>
      <c r="E19" s="295" t="s">
        <v>134</v>
      </c>
      <c r="F19" s="296"/>
      <c r="G19" s="296"/>
      <c r="H19" s="297"/>
      <c r="I19" s="295" t="s">
        <v>88</v>
      </c>
      <c r="J19" s="296"/>
      <c r="K19" s="296"/>
      <c r="L19" s="297"/>
      <c r="M19" s="298" t="s">
        <v>135</v>
      </c>
      <c r="N19" s="298"/>
      <c r="O19" s="298"/>
      <c r="P19" s="298"/>
      <c r="Q19" s="9" t="s">
        <v>71</v>
      </c>
      <c r="X19" s="124" t="s">
        <v>195</v>
      </c>
      <c r="Y19" s="125"/>
      <c r="Z19" s="126"/>
    </row>
    <row r="20" spans="2:26" ht="15" customHeight="1">
      <c r="B20" s="291"/>
      <c r="C20" s="292"/>
      <c r="D20" s="10"/>
      <c r="E20" s="299" t="s">
        <v>89</v>
      </c>
      <c r="F20" s="284" t="s">
        <v>90</v>
      </c>
      <c r="G20" s="284"/>
      <c r="H20" s="285" t="s">
        <v>45</v>
      </c>
      <c r="I20" s="299" t="s">
        <v>89</v>
      </c>
      <c r="J20" s="284" t="s">
        <v>90</v>
      </c>
      <c r="K20" s="284"/>
      <c r="L20" s="285" t="s">
        <v>45</v>
      </c>
      <c r="M20" s="241" t="s">
        <v>206</v>
      </c>
      <c r="N20" s="238" t="s">
        <v>139</v>
      </c>
      <c r="O20" s="239"/>
      <c r="P20" s="240"/>
      <c r="Q20" s="11" t="s">
        <v>144</v>
      </c>
      <c r="X20" s="127" t="s">
        <v>138</v>
      </c>
      <c r="Y20" s="127" t="s">
        <v>139</v>
      </c>
      <c r="Z20" s="128"/>
    </row>
    <row r="21" spans="2:26" ht="23.25" thickBot="1">
      <c r="B21" s="293"/>
      <c r="C21" s="294"/>
      <c r="D21" s="12"/>
      <c r="E21" s="300"/>
      <c r="F21" s="13" t="s">
        <v>141</v>
      </c>
      <c r="G21" s="14" t="s">
        <v>91</v>
      </c>
      <c r="H21" s="286"/>
      <c r="I21" s="300"/>
      <c r="J21" s="13" t="s">
        <v>141</v>
      </c>
      <c r="K21" s="14" t="s">
        <v>91</v>
      </c>
      <c r="L21" s="286"/>
      <c r="M21" s="243"/>
      <c r="N21" s="225" t="s">
        <v>204</v>
      </c>
      <c r="O21" s="225" t="s">
        <v>205</v>
      </c>
      <c r="P21" s="226" t="s">
        <v>91</v>
      </c>
      <c r="Q21" s="15" t="s">
        <v>145</v>
      </c>
      <c r="X21" s="129" t="s">
        <v>196</v>
      </c>
      <c r="Y21" s="130" t="s">
        <v>141</v>
      </c>
      <c r="Z21" s="131" t="s">
        <v>91</v>
      </c>
    </row>
    <row r="22" spans="2:26" ht="15">
      <c r="B22" s="28">
        <v>1</v>
      </c>
      <c r="C22" s="29" t="s">
        <v>5</v>
      </c>
      <c r="D22" s="29"/>
      <c r="E22" s="30">
        <f>+reg2!E11</f>
        <v>6</v>
      </c>
      <c r="F22" s="30">
        <f>+'[1]batanelco'!F11</f>
        <v>6</v>
      </c>
      <c r="G22" s="30">
        <f>+F22/E22*100</f>
        <v>100</v>
      </c>
      <c r="H22" s="19">
        <f aca="true" t="shared" si="2" ref="H22:H27">+E22-F22</f>
        <v>0</v>
      </c>
      <c r="I22" s="30">
        <f>+reg2!I11</f>
        <v>19</v>
      </c>
      <c r="J22" s="30">
        <f>+reg2!J11</f>
        <v>18</v>
      </c>
      <c r="K22" s="30">
        <f>+J22/I22*100</f>
        <v>94.73684210526315</v>
      </c>
      <c r="L22" s="19">
        <f aca="true" t="shared" si="3" ref="L22:L27">+I22-J22</f>
        <v>1</v>
      </c>
      <c r="M22" s="30">
        <f>+reg2!M11</f>
        <v>2327</v>
      </c>
      <c r="N22" s="30">
        <f>+reg2!N11</f>
        <v>3418</v>
      </c>
      <c r="O22" s="30">
        <f>+reg2!O11</f>
        <v>3522</v>
      </c>
      <c r="P22" s="30">
        <f>+O22/M22*100</f>
        <v>151.3536742587022</v>
      </c>
      <c r="Q22" s="31" t="s">
        <v>146</v>
      </c>
      <c r="X22" s="120" t="e">
        <f>+reg2!#REF!</f>
        <v>#REF!</v>
      </c>
      <c r="Y22" s="120" t="e">
        <f>+reg2!#REF!</f>
        <v>#REF!</v>
      </c>
      <c r="Z22" s="120" t="e">
        <f aca="true" t="shared" si="4" ref="Z22:Z27">Y22/X22*100</f>
        <v>#REF!</v>
      </c>
    </row>
    <row r="23" spans="2:26" ht="15">
      <c r="B23" s="16">
        <f>B22+1</f>
        <v>2</v>
      </c>
      <c r="C23" s="17" t="s">
        <v>6</v>
      </c>
      <c r="D23" s="17"/>
      <c r="E23" s="19">
        <f>+reg2!E12</f>
        <v>5</v>
      </c>
      <c r="F23" s="19">
        <f>+'[1]batanelco'!F12</f>
        <v>5</v>
      </c>
      <c r="G23" s="19">
        <f aca="true" t="shared" si="5" ref="G23:G29">+F23/E23*100</f>
        <v>100</v>
      </c>
      <c r="H23" s="19">
        <f t="shared" si="2"/>
        <v>0</v>
      </c>
      <c r="I23" s="19">
        <f>+reg2!I12</f>
        <v>8</v>
      </c>
      <c r="J23" s="19">
        <f>+reg2!J12</f>
        <v>7</v>
      </c>
      <c r="K23" s="19">
        <f aca="true" t="shared" si="6" ref="K23:K29">+J23/I23*100</f>
        <v>87.5</v>
      </c>
      <c r="L23" s="19">
        <f t="shared" si="3"/>
        <v>1</v>
      </c>
      <c r="M23" s="19">
        <f>+reg2!M12</f>
        <v>831</v>
      </c>
      <c r="N23" s="19">
        <f>+reg2!N12</f>
        <v>859</v>
      </c>
      <c r="O23" s="19">
        <f>+reg2!O12</f>
        <v>885</v>
      </c>
      <c r="P23" s="19">
        <f aca="true" t="shared" si="7" ref="P23:P29">+O23/M23*100</f>
        <v>106.49819494584838</v>
      </c>
      <c r="Q23" s="32" t="s">
        <v>146</v>
      </c>
      <c r="X23" s="116" t="e">
        <f>+reg2!#REF!</f>
        <v>#REF!</v>
      </c>
      <c r="Y23" s="116" t="e">
        <f>+reg2!#REF!</f>
        <v>#REF!</v>
      </c>
      <c r="Z23" s="116" t="e">
        <f t="shared" si="4"/>
        <v>#REF!</v>
      </c>
    </row>
    <row r="24" spans="2:26" ht="15">
      <c r="B24" s="16">
        <f>B23+1</f>
        <v>3</v>
      </c>
      <c r="C24" s="17" t="s">
        <v>7</v>
      </c>
      <c r="D24" s="17"/>
      <c r="E24" s="19">
        <f>+reg2!E13</f>
        <v>4</v>
      </c>
      <c r="F24" s="19">
        <f>+'[1]batanelco'!F13</f>
        <v>4</v>
      </c>
      <c r="G24" s="19">
        <f t="shared" si="5"/>
        <v>100</v>
      </c>
      <c r="H24" s="19">
        <f t="shared" si="2"/>
        <v>0</v>
      </c>
      <c r="I24" s="19">
        <f>+reg2!I13</f>
        <v>4</v>
      </c>
      <c r="J24" s="19">
        <f>+reg2!J13</f>
        <v>4</v>
      </c>
      <c r="K24" s="19">
        <f>+J24/I24*100</f>
        <v>100</v>
      </c>
      <c r="L24" s="19">
        <f>+I24-J24</f>
        <v>0</v>
      </c>
      <c r="M24" s="19">
        <f>+reg2!M13</f>
        <v>371</v>
      </c>
      <c r="N24" s="19">
        <f>+reg2!N13</f>
        <v>495</v>
      </c>
      <c r="O24" s="19">
        <f>+reg2!O13</f>
        <v>499</v>
      </c>
      <c r="P24" s="19">
        <f t="shared" si="7"/>
        <v>134.50134770889488</v>
      </c>
      <c r="Q24" s="32" t="s">
        <v>146</v>
      </c>
      <c r="X24" s="116" t="e">
        <f>+reg2!#REF!</f>
        <v>#REF!</v>
      </c>
      <c r="Y24" s="116" t="e">
        <f>+reg2!#REF!</f>
        <v>#REF!</v>
      </c>
      <c r="Z24" s="116" t="e">
        <f t="shared" si="4"/>
        <v>#REF!</v>
      </c>
    </row>
    <row r="25" spans="2:26" ht="15">
      <c r="B25" s="16">
        <f>B24+1</f>
        <v>4</v>
      </c>
      <c r="C25" s="17" t="s">
        <v>93</v>
      </c>
      <c r="D25" s="17"/>
      <c r="E25" s="19">
        <f>+reg2!E14</f>
        <v>4</v>
      </c>
      <c r="F25" s="19">
        <f>+'[1]batanelco'!F14</f>
        <v>4</v>
      </c>
      <c r="G25" s="19">
        <f t="shared" si="5"/>
        <v>100</v>
      </c>
      <c r="H25" s="19">
        <f t="shared" si="2"/>
        <v>0</v>
      </c>
      <c r="I25" s="19">
        <f>+reg2!I14</f>
        <v>3</v>
      </c>
      <c r="J25" s="19">
        <f>+reg2!J14</f>
        <v>3</v>
      </c>
      <c r="K25" s="19">
        <f>+J25/I25*100</f>
        <v>100</v>
      </c>
      <c r="L25" s="19">
        <f>+I25-J25</f>
        <v>0</v>
      </c>
      <c r="M25" s="19">
        <f>+reg2!M14</f>
        <v>443</v>
      </c>
      <c r="N25" s="19">
        <f>+reg2!N14</f>
        <v>539</v>
      </c>
      <c r="O25" s="19">
        <f>+reg2!O14</f>
        <v>559</v>
      </c>
      <c r="P25" s="19">
        <f t="shared" si="7"/>
        <v>126.18510158013545</v>
      </c>
      <c r="Q25" s="32" t="s">
        <v>146</v>
      </c>
      <c r="X25" s="116" t="e">
        <f>+reg2!#REF!</f>
        <v>#REF!</v>
      </c>
      <c r="Y25" s="116" t="e">
        <f>+reg2!#REF!</f>
        <v>#REF!</v>
      </c>
      <c r="Z25" s="116" t="e">
        <f t="shared" si="4"/>
        <v>#REF!</v>
      </c>
    </row>
    <row r="26" spans="2:26" ht="15">
      <c r="B26" s="16">
        <f>B25+1</f>
        <v>5</v>
      </c>
      <c r="C26" s="17" t="s">
        <v>94</v>
      </c>
      <c r="D26" s="17"/>
      <c r="E26" s="19">
        <f>+reg2!E15</f>
        <v>6</v>
      </c>
      <c r="F26" s="19">
        <f>+'[1]batanelco'!F15</f>
        <v>6</v>
      </c>
      <c r="G26" s="19">
        <f t="shared" si="5"/>
        <v>100</v>
      </c>
      <c r="H26" s="19">
        <f t="shared" si="2"/>
        <v>0</v>
      </c>
      <c r="I26" s="19">
        <f>+reg2!I15</f>
        <v>4</v>
      </c>
      <c r="J26" s="19">
        <f>+reg2!J15</f>
        <v>3</v>
      </c>
      <c r="K26" s="19">
        <f t="shared" si="6"/>
        <v>75</v>
      </c>
      <c r="L26" s="19">
        <f t="shared" si="3"/>
        <v>1</v>
      </c>
      <c r="M26" s="19">
        <f>+reg2!M15</f>
        <v>431</v>
      </c>
      <c r="N26" s="19">
        <f>+reg2!N15</f>
        <v>537</v>
      </c>
      <c r="O26" s="19">
        <f>+reg2!O15</f>
        <v>557</v>
      </c>
      <c r="P26" s="19">
        <f t="shared" si="7"/>
        <v>129.23433874709977</v>
      </c>
      <c r="Q26" s="32" t="s">
        <v>146</v>
      </c>
      <c r="X26" s="116" t="e">
        <f>+reg2!#REF!</f>
        <v>#REF!</v>
      </c>
      <c r="Y26" s="116" t="e">
        <f>+reg2!#REF!</f>
        <v>#REF!</v>
      </c>
      <c r="Z26" s="116" t="e">
        <f t="shared" si="4"/>
        <v>#REF!</v>
      </c>
    </row>
    <row r="27" spans="2:26" ht="15">
      <c r="B27" s="16">
        <f>B26+1</f>
        <v>6</v>
      </c>
      <c r="C27" s="17" t="s">
        <v>95</v>
      </c>
      <c r="D27" s="17"/>
      <c r="E27" s="19">
        <f>+reg2!E16</f>
        <v>4</v>
      </c>
      <c r="F27" s="19">
        <f>+'[1]batanelco'!F16</f>
        <v>4</v>
      </c>
      <c r="G27" s="19">
        <f t="shared" si="5"/>
        <v>100</v>
      </c>
      <c r="H27" s="19">
        <f t="shared" si="2"/>
        <v>0</v>
      </c>
      <c r="I27" s="19">
        <f>+reg2!I16</f>
        <v>3</v>
      </c>
      <c r="J27" s="19">
        <f>+reg2!J16</f>
        <v>3</v>
      </c>
      <c r="K27" s="19">
        <f t="shared" si="6"/>
        <v>100</v>
      </c>
      <c r="L27" s="19">
        <f t="shared" si="3"/>
        <v>0</v>
      </c>
      <c r="M27" s="19">
        <f>+reg2!M16</f>
        <v>358</v>
      </c>
      <c r="N27" s="19">
        <f>+reg2!N16</f>
        <v>442</v>
      </c>
      <c r="O27" s="19">
        <f>+reg2!O16</f>
        <v>446</v>
      </c>
      <c r="P27" s="19">
        <f t="shared" si="7"/>
        <v>124.58100558659217</v>
      </c>
      <c r="Q27" s="32" t="s">
        <v>146</v>
      </c>
      <c r="X27" s="116" t="e">
        <f>+reg2!#REF!</f>
        <v>#REF!</v>
      </c>
      <c r="Y27" s="116" t="e">
        <f>+reg2!#REF!</f>
        <v>#REF!</v>
      </c>
      <c r="Z27" s="116" t="e">
        <f t="shared" si="4"/>
        <v>#REF!</v>
      </c>
    </row>
    <row r="28" spans="2:26" ht="15.75" thickBot="1">
      <c r="B28" s="16"/>
      <c r="C28" s="17"/>
      <c r="D28" s="1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X28" s="116"/>
      <c r="Y28" s="116"/>
      <c r="Z28" s="116"/>
    </row>
    <row r="29" spans="2:26" ht="15.75" thickBot="1">
      <c r="B29" s="21"/>
      <c r="C29" s="33" t="s">
        <v>92</v>
      </c>
      <c r="D29" s="33"/>
      <c r="E29" s="24">
        <f>SUM(E22:E27)</f>
        <v>29</v>
      </c>
      <c r="F29" s="24">
        <f>SUM(F22:F27)</f>
        <v>29</v>
      </c>
      <c r="G29" s="25">
        <f t="shared" si="5"/>
        <v>100</v>
      </c>
      <c r="H29" s="24">
        <f>SUM(H22:H27)</f>
        <v>0</v>
      </c>
      <c r="I29" s="24">
        <f>SUM(I22:I27)</f>
        <v>41</v>
      </c>
      <c r="J29" s="24">
        <f>SUM(J22:J27)</f>
        <v>38</v>
      </c>
      <c r="K29" s="25">
        <f t="shared" si="6"/>
        <v>92.6829268292683</v>
      </c>
      <c r="L29" s="24">
        <f>SUM(L22:L27)</f>
        <v>3</v>
      </c>
      <c r="M29" s="24">
        <f>SUM(M22:M27)</f>
        <v>4761</v>
      </c>
      <c r="N29" s="24">
        <f>SUM(N22:N27)</f>
        <v>6290</v>
      </c>
      <c r="O29" s="24">
        <f>SUM(O22:O27)</f>
        <v>6468</v>
      </c>
      <c r="P29" s="25">
        <f t="shared" si="7"/>
        <v>135.8538122243226</v>
      </c>
      <c r="Q29" s="34"/>
      <c r="X29" s="117" t="e">
        <f>SUM(X22:X27)</f>
        <v>#REF!</v>
      </c>
      <c r="Y29" s="117" t="e">
        <f>SUM(Y22:Y27)</f>
        <v>#REF!</v>
      </c>
      <c r="Z29" s="118" t="e">
        <f>+Y29/X29*100</f>
        <v>#REF!</v>
      </c>
    </row>
    <row r="30" spans="2:26" ht="15">
      <c r="B30" s="287" t="s">
        <v>71</v>
      </c>
      <c r="C30" s="287"/>
      <c r="D30" s="287"/>
      <c r="E30" s="287"/>
      <c r="F30" s="287"/>
      <c r="G30" s="287"/>
      <c r="H30" s="287"/>
      <c r="I30" s="4"/>
      <c r="J30" s="4"/>
      <c r="K30" s="4"/>
      <c r="L30" s="4"/>
      <c r="X30" s="114"/>
      <c r="Y30" s="114"/>
      <c r="Z30" s="114"/>
    </row>
    <row r="31" spans="2:17" ht="15"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</row>
    <row r="32" spans="2:17" ht="15"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</row>
    <row r="33" spans="2:26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X33" s="111"/>
      <c r="Y33" s="111"/>
      <c r="Z33" s="111"/>
    </row>
    <row r="34" spans="2:26" ht="16.5" thickBot="1">
      <c r="B34" s="2" t="s">
        <v>147</v>
      </c>
      <c r="M34" s="288"/>
      <c r="N34" s="288"/>
      <c r="O34" s="288"/>
      <c r="P34" s="27"/>
      <c r="X34" s="111"/>
      <c r="Z34" s="113"/>
    </row>
    <row r="35" spans="2:26" ht="15">
      <c r="B35" s="289" t="s">
        <v>143</v>
      </c>
      <c r="C35" s="290"/>
      <c r="D35" s="8"/>
      <c r="E35" s="295" t="s">
        <v>134</v>
      </c>
      <c r="F35" s="296"/>
      <c r="G35" s="296"/>
      <c r="H35" s="297"/>
      <c r="I35" s="295" t="s">
        <v>88</v>
      </c>
      <c r="J35" s="296"/>
      <c r="K35" s="296"/>
      <c r="L35" s="297"/>
      <c r="M35" s="298" t="s">
        <v>135</v>
      </c>
      <c r="N35" s="298"/>
      <c r="O35" s="298"/>
      <c r="P35" s="298"/>
      <c r="Q35" s="9" t="s">
        <v>71</v>
      </c>
      <c r="X35" s="124" t="s">
        <v>195</v>
      </c>
      <c r="Y35" s="125"/>
      <c r="Z35" s="126"/>
    </row>
    <row r="36" spans="2:26" ht="15">
      <c r="B36" s="291"/>
      <c r="C36" s="292"/>
      <c r="D36" s="10"/>
      <c r="E36" s="299" t="s">
        <v>89</v>
      </c>
      <c r="F36" s="284" t="s">
        <v>90</v>
      </c>
      <c r="G36" s="284"/>
      <c r="H36" s="285" t="s">
        <v>45</v>
      </c>
      <c r="I36" s="299" t="s">
        <v>89</v>
      </c>
      <c r="J36" s="284" t="s">
        <v>90</v>
      </c>
      <c r="K36" s="284"/>
      <c r="L36" s="285" t="s">
        <v>45</v>
      </c>
      <c r="M36" s="241" t="s">
        <v>206</v>
      </c>
      <c r="N36" s="238" t="s">
        <v>139</v>
      </c>
      <c r="O36" s="239"/>
      <c r="P36" s="240"/>
      <c r="Q36" s="11" t="s">
        <v>144</v>
      </c>
      <c r="X36" s="127" t="s">
        <v>138</v>
      </c>
      <c r="Y36" s="127" t="s">
        <v>139</v>
      </c>
      <c r="Z36" s="128"/>
    </row>
    <row r="37" spans="2:26" ht="23.25" thickBot="1">
      <c r="B37" s="293"/>
      <c r="C37" s="294"/>
      <c r="D37" s="12"/>
      <c r="E37" s="300"/>
      <c r="F37" s="13" t="s">
        <v>141</v>
      </c>
      <c r="G37" s="14" t="s">
        <v>91</v>
      </c>
      <c r="H37" s="286"/>
      <c r="I37" s="300"/>
      <c r="J37" s="13" t="s">
        <v>141</v>
      </c>
      <c r="K37" s="14" t="s">
        <v>91</v>
      </c>
      <c r="L37" s="286"/>
      <c r="M37" s="243"/>
      <c r="N37" s="225" t="s">
        <v>204</v>
      </c>
      <c r="O37" s="225" t="s">
        <v>205</v>
      </c>
      <c r="P37" s="226" t="s">
        <v>91</v>
      </c>
      <c r="Q37" s="15" t="s">
        <v>145</v>
      </c>
      <c r="X37" s="129" t="s">
        <v>196</v>
      </c>
      <c r="Y37" s="130" t="s">
        <v>141</v>
      </c>
      <c r="Z37" s="131" t="s">
        <v>91</v>
      </c>
    </row>
    <row r="38" spans="2:26" ht="15">
      <c r="B38" s="28">
        <v>1</v>
      </c>
      <c r="C38" s="29" t="s">
        <v>8</v>
      </c>
      <c r="D38" s="29"/>
      <c r="E38" s="30">
        <f>+reg2!E29</f>
        <v>25</v>
      </c>
      <c r="F38" s="30">
        <f>+reg2!F29</f>
        <v>25</v>
      </c>
      <c r="G38" s="30">
        <f>+F38/E38*100</f>
        <v>100</v>
      </c>
      <c r="H38" s="19">
        <f aca="true" t="shared" si="8" ref="H38:H47">+E38-F38</f>
        <v>0</v>
      </c>
      <c r="I38" s="30">
        <f>+reg2!I29</f>
        <v>23</v>
      </c>
      <c r="J38" s="30">
        <f>+reg2!J29</f>
        <v>19</v>
      </c>
      <c r="K38" s="30">
        <f>+J38/I38*100</f>
        <v>82.6086956521739</v>
      </c>
      <c r="L38" s="19">
        <f aca="true" t="shared" si="9" ref="L38:L47">+I38-J38</f>
        <v>4</v>
      </c>
      <c r="M38" s="30">
        <f>+reg2!M29</f>
        <v>9248</v>
      </c>
      <c r="N38" s="30">
        <f>+reg2!N29</f>
        <v>8929</v>
      </c>
      <c r="O38" s="30">
        <f>+reg2!O29</f>
        <v>9214</v>
      </c>
      <c r="P38" s="30">
        <f>+O38/M38*100</f>
        <v>99.63235294117648</v>
      </c>
      <c r="Q38" s="31" t="s">
        <v>148</v>
      </c>
      <c r="X38" s="120" t="e">
        <f>+reg2!#REF!</f>
        <v>#REF!</v>
      </c>
      <c r="Y38" s="120" t="e">
        <f>+reg2!#REF!</f>
        <v>#REF!</v>
      </c>
      <c r="Z38" s="120" t="e">
        <f>Y38/X38*100</f>
        <v>#REF!</v>
      </c>
    </row>
    <row r="39" spans="2:26" ht="15">
      <c r="B39" s="16">
        <f>B38+1</f>
        <v>2</v>
      </c>
      <c r="C39" s="17" t="s">
        <v>14</v>
      </c>
      <c r="D39" s="17"/>
      <c r="E39" s="19">
        <f>+reg2!E61</f>
        <v>42</v>
      </c>
      <c r="F39" s="19">
        <f>+reg2!F61</f>
        <v>42</v>
      </c>
      <c r="G39" s="19">
        <f aca="true" t="shared" si="10" ref="G39:G49">+F39/E39*100</f>
        <v>100</v>
      </c>
      <c r="H39" s="19">
        <f t="shared" si="8"/>
        <v>0</v>
      </c>
      <c r="I39" s="19">
        <f>+reg2!I61</f>
        <v>19</v>
      </c>
      <c r="J39" s="19">
        <f>+reg2!J61</f>
        <v>12</v>
      </c>
      <c r="K39" s="19">
        <f aca="true" t="shared" si="11" ref="K39:K49">+J39/I39*100</f>
        <v>63.1578947368421</v>
      </c>
      <c r="L39" s="19">
        <f t="shared" si="9"/>
        <v>7</v>
      </c>
      <c r="M39" s="19">
        <f>+reg2!M61</f>
        <v>13978</v>
      </c>
      <c r="N39" s="19">
        <f>+reg2!N61</f>
        <v>13988</v>
      </c>
      <c r="O39" s="19">
        <f>+reg2!O61</f>
        <v>14295</v>
      </c>
      <c r="P39" s="19">
        <f aca="true" t="shared" si="12" ref="P39:P49">+O39/M39*100</f>
        <v>102.26784947775076</v>
      </c>
      <c r="Q39" s="32" t="s">
        <v>149</v>
      </c>
      <c r="X39" s="116" t="e">
        <f>+reg2!#REF!</f>
        <v>#REF!</v>
      </c>
      <c r="Y39" s="116" t="e">
        <f>+reg2!#REF!</f>
        <v>#REF!</v>
      </c>
      <c r="Z39" s="116" t="e">
        <f>Y39/X39*100</f>
        <v>#REF!</v>
      </c>
    </row>
    <row r="40" spans="2:26" ht="15">
      <c r="B40" s="16">
        <f>B39+1</f>
        <v>3</v>
      </c>
      <c r="C40" s="17" t="s">
        <v>51</v>
      </c>
      <c r="D40" s="17"/>
      <c r="E40" s="19">
        <f>+reg2!E30</f>
        <v>48</v>
      </c>
      <c r="F40" s="19">
        <f>+reg2!F30</f>
        <v>48</v>
      </c>
      <c r="G40" s="19">
        <f t="shared" si="10"/>
        <v>100</v>
      </c>
      <c r="H40" s="19">
        <f t="shared" si="8"/>
        <v>0</v>
      </c>
      <c r="I40" s="19">
        <f>+reg2!I30</f>
        <v>43</v>
      </c>
      <c r="J40" s="19">
        <f>+reg2!J30</f>
        <v>32</v>
      </c>
      <c r="K40" s="19">
        <f t="shared" si="11"/>
        <v>74.4186046511628</v>
      </c>
      <c r="L40" s="19">
        <f t="shared" si="9"/>
        <v>11</v>
      </c>
      <c r="M40" s="19">
        <f>+reg2!M30</f>
        <v>19630</v>
      </c>
      <c r="N40" s="19">
        <f>+reg2!N30</f>
        <v>14614</v>
      </c>
      <c r="O40" s="19">
        <f>+reg2!O30</f>
        <v>15024</v>
      </c>
      <c r="P40" s="19">
        <f t="shared" si="12"/>
        <v>76.53591441670912</v>
      </c>
      <c r="Q40" s="32" t="s">
        <v>148</v>
      </c>
      <c r="X40" s="116" t="e">
        <f>+reg2!#REF!</f>
        <v>#REF!</v>
      </c>
      <c r="Y40" s="116" t="e">
        <f>+reg2!#REF!</f>
        <v>#REF!</v>
      </c>
      <c r="Z40" s="116" t="e">
        <f aca="true" t="shared" si="13" ref="Z40:Z47">Y40/X40*100</f>
        <v>#REF!</v>
      </c>
    </row>
    <row r="41" spans="2:26" ht="15">
      <c r="B41" s="16">
        <f>B40+1</f>
        <v>4</v>
      </c>
      <c r="C41" s="17" t="s">
        <v>15</v>
      </c>
      <c r="D41" s="17"/>
      <c r="E41" s="19">
        <f>+reg2!E62</f>
        <v>30</v>
      </c>
      <c r="F41" s="19">
        <f>+reg2!F62</f>
        <v>30</v>
      </c>
      <c r="G41" s="19">
        <f t="shared" si="10"/>
        <v>100</v>
      </c>
      <c r="H41" s="19">
        <f t="shared" si="8"/>
        <v>0</v>
      </c>
      <c r="I41" s="19">
        <f>+reg2!I62</f>
        <v>17</v>
      </c>
      <c r="J41" s="19">
        <f>+reg2!J62</f>
        <v>12</v>
      </c>
      <c r="K41" s="19">
        <f t="shared" si="11"/>
        <v>70.58823529411765</v>
      </c>
      <c r="L41" s="19">
        <f t="shared" si="9"/>
        <v>5</v>
      </c>
      <c r="M41" s="19">
        <f>+reg2!M62</f>
        <v>6754</v>
      </c>
      <c r="N41" s="19">
        <f>+reg2!N62</f>
        <v>7331</v>
      </c>
      <c r="O41" s="19">
        <f>+reg2!O62</f>
        <v>7532</v>
      </c>
      <c r="P41" s="19">
        <f t="shared" si="12"/>
        <v>111.51909979271544</v>
      </c>
      <c r="Q41" s="32" t="s">
        <v>149</v>
      </c>
      <c r="X41" s="116" t="e">
        <f>+reg2!#REF!</f>
        <v>#REF!</v>
      </c>
      <c r="Y41" s="116" t="e">
        <f>+reg2!#REF!</f>
        <v>#REF!</v>
      </c>
      <c r="Z41" s="116" t="e">
        <f t="shared" si="13"/>
        <v>#REF!</v>
      </c>
    </row>
    <row r="42" spans="2:26" ht="15">
      <c r="B42" s="16">
        <f>B41+1</f>
        <v>5</v>
      </c>
      <c r="C42" s="17" t="s">
        <v>16</v>
      </c>
      <c r="D42" s="17"/>
      <c r="E42" s="19">
        <f>+reg2!E63</f>
        <v>28</v>
      </c>
      <c r="F42" s="19">
        <f>+reg2!F63</f>
        <v>28</v>
      </c>
      <c r="G42" s="19">
        <f t="shared" si="10"/>
        <v>100</v>
      </c>
      <c r="H42" s="19">
        <f t="shared" si="8"/>
        <v>0</v>
      </c>
      <c r="I42" s="19">
        <f>+reg2!I63</f>
        <v>7</v>
      </c>
      <c r="J42" s="19">
        <f>+reg2!J63</f>
        <v>5</v>
      </c>
      <c r="K42" s="19">
        <f t="shared" si="11"/>
        <v>71.42857142857143</v>
      </c>
      <c r="L42" s="19">
        <f t="shared" si="9"/>
        <v>2</v>
      </c>
      <c r="M42" s="19">
        <f>+reg2!M63</f>
        <v>5482</v>
      </c>
      <c r="N42" s="19">
        <f>+reg2!N63</f>
        <v>5659</v>
      </c>
      <c r="O42" s="19">
        <f>+reg2!O63</f>
        <v>5819</v>
      </c>
      <c r="P42" s="19">
        <f t="shared" si="12"/>
        <v>106.14739146296972</v>
      </c>
      <c r="Q42" s="32" t="s">
        <v>149</v>
      </c>
      <c r="X42" s="116" t="e">
        <f>+reg2!#REF!</f>
        <v>#REF!</v>
      </c>
      <c r="Y42" s="116" t="e">
        <f>+reg2!#REF!</f>
        <v>#REF!</v>
      </c>
      <c r="Z42" s="116" t="e">
        <f t="shared" si="13"/>
        <v>#REF!</v>
      </c>
    </row>
    <row r="43" spans="2:26" ht="15">
      <c r="B43" s="16">
        <f>B42+1</f>
        <v>6</v>
      </c>
      <c r="C43" s="17" t="s">
        <v>18</v>
      </c>
      <c r="D43" s="17"/>
      <c r="E43" s="19">
        <f>+reg2!E64</f>
        <v>50</v>
      </c>
      <c r="F43" s="19">
        <f>+reg2!F64</f>
        <v>50</v>
      </c>
      <c r="G43" s="19">
        <f t="shared" si="10"/>
        <v>100</v>
      </c>
      <c r="H43" s="19">
        <f t="shared" si="8"/>
        <v>0</v>
      </c>
      <c r="I43" s="19">
        <f>+reg2!I64</f>
        <v>58</v>
      </c>
      <c r="J43" s="19">
        <f>+reg2!J64</f>
        <v>48</v>
      </c>
      <c r="K43" s="19">
        <f t="shared" si="11"/>
        <v>82.75862068965517</v>
      </c>
      <c r="L43" s="19">
        <f t="shared" si="9"/>
        <v>10</v>
      </c>
      <c r="M43" s="19">
        <f>+reg2!M64</f>
        <v>12874</v>
      </c>
      <c r="N43" s="19">
        <f>+reg2!N64</f>
        <v>11439</v>
      </c>
      <c r="O43" s="19">
        <f>+reg2!O64</f>
        <v>11734</v>
      </c>
      <c r="P43" s="19">
        <f t="shared" si="12"/>
        <v>91.14494329656672</v>
      </c>
      <c r="Q43" s="32" t="s">
        <v>149</v>
      </c>
      <c r="X43" s="116" t="e">
        <f>+reg2!#REF!</f>
        <v>#REF!</v>
      </c>
      <c r="Y43" s="116" t="e">
        <f>+reg2!#REF!</f>
        <v>#REF!</v>
      </c>
      <c r="Z43" s="116" t="e">
        <f t="shared" si="13"/>
        <v>#REF!</v>
      </c>
    </row>
    <row r="44" spans="2:26" ht="15">
      <c r="B44" s="16">
        <v>7</v>
      </c>
      <c r="C44" s="17" t="s">
        <v>19</v>
      </c>
      <c r="D44" s="17"/>
      <c r="E44" s="19">
        <f>+reg2!E65</f>
        <v>25</v>
      </c>
      <c r="F44" s="19">
        <f>+reg2!F65</f>
        <v>25</v>
      </c>
      <c r="G44" s="19">
        <f t="shared" si="10"/>
        <v>100</v>
      </c>
      <c r="H44" s="19">
        <f t="shared" si="8"/>
        <v>0</v>
      </c>
      <c r="I44" s="19">
        <f>+reg2!I65</f>
        <v>34</v>
      </c>
      <c r="J44" s="19">
        <f>+reg2!J65</f>
        <v>17</v>
      </c>
      <c r="K44" s="19">
        <f t="shared" si="11"/>
        <v>50</v>
      </c>
      <c r="L44" s="19">
        <f t="shared" si="9"/>
        <v>17</v>
      </c>
      <c r="M44" s="19">
        <f>+reg2!M65</f>
        <v>8603</v>
      </c>
      <c r="N44" s="19">
        <f>+reg2!N65</f>
        <v>9169</v>
      </c>
      <c r="O44" s="19">
        <f>+reg2!O65</f>
        <v>9569</v>
      </c>
      <c r="P44" s="19">
        <f t="shared" si="12"/>
        <v>111.2286411716843</v>
      </c>
      <c r="Q44" s="32" t="s">
        <v>149</v>
      </c>
      <c r="X44" s="116" t="e">
        <f>+reg2!#REF!</f>
        <v>#REF!</v>
      </c>
      <c r="Y44" s="116" t="e">
        <f>+reg2!#REF!</f>
        <v>#REF!</v>
      </c>
      <c r="Z44" s="116" t="e">
        <f t="shared" si="13"/>
        <v>#REF!</v>
      </c>
    </row>
    <row r="45" spans="2:26" ht="15">
      <c r="B45" s="16">
        <v>8</v>
      </c>
      <c r="C45" s="17" t="s">
        <v>105</v>
      </c>
      <c r="D45" s="17"/>
      <c r="E45" s="19">
        <f>+reg2!E66</f>
        <v>35</v>
      </c>
      <c r="F45" s="19">
        <f>+reg2!F66</f>
        <v>35</v>
      </c>
      <c r="G45" s="19">
        <f t="shared" si="10"/>
        <v>100</v>
      </c>
      <c r="H45" s="19">
        <f t="shared" si="8"/>
        <v>0</v>
      </c>
      <c r="I45" s="19">
        <f>+reg2!I66</f>
        <v>24</v>
      </c>
      <c r="J45" s="19">
        <f>+reg2!J66</f>
        <v>20</v>
      </c>
      <c r="K45" s="19">
        <f t="shared" si="11"/>
        <v>83.33333333333334</v>
      </c>
      <c r="L45" s="19">
        <f t="shared" si="9"/>
        <v>4</v>
      </c>
      <c r="M45" s="19">
        <f>+reg2!M66</f>
        <v>10271</v>
      </c>
      <c r="N45" s="19">
        <f>+reg2!N66</f>
        <v>9292</v>
      </c>
      <c r="O45" s="19">
        <f>+reg2!O66</f>
        <v>9602</v>
      </c>
      <c r="P45" s="19">
        <f t="shared" si="12"/>
        <v>93.48651543179827</v>
      </c>
      <c r="Q45" s="32" t="s">
        <v>149</v>
      </c>
      <c r="X45" s="116" t="e">
        <f>+reg2!#REF!</f>
        <v>#REF!</v>
      </c>
      <c r="Y45" s="116" t="e">
        <f>+reg2!#REF!</f>
        <v>#REF!</v>
      </c>
      <c r="Z45" s="116" t="e">
        <f t="shared" si="13"/>
        <v>#REF!</v>
      </c>
    </row>
    <row r="46" spans="2:26" ht="15">
      <c r="B46" s="16">
        <v>9</v>
      </c>
      <c r="C46" s="17" t="s">
        <v>52</v>
      </c>
      <c r="D46" s="17"/>
      <c r="E46" s="19">
        <f>+reg2!E67</f>
        <v>16</v>
      </c>
      <c r="F46" s="19">
        <f>+reg2!F67</f>
        <v>16</v>
      </c>
      <c r="G46" s="19">
        <f t="shared" si="10"/>
        <v>100</v>
      </c>
      <c r="H46" s="19">
        <f t="shared" si="8"/>
        <v>0</v>
      </c>
      <c r="I46" s="19">
        <f>+reg2!I67</f>
        <v>24</v>
      </c>
      <c r="J46" s="19">
        <f>+reg2!J67</f>
        <v>14</v>
      </c>
      <c r="K46" s="19">
        <f t="shared" si="11"/>
        <v>58.333333333333336</v>
      </c>
      <c r="L46" s="19">
        <f t="shared" si="9"/>
        <v>10</v>
      </c>
      <c r="M46" s="19">
        <f>+reg2!M67</f>
        <v>7821</v>
      </c>
      <c r="N46" s="19">
        <f>+reg2!N67</f>
        <v>6763</v>
      </c>
      <c r="O46" s="19">
        <f>+reg2!O67</f>
        <v>7069</v>
      </c>
      <c r="P46" s="19">
        <f t="shared" si="12"/>
        <v>90.38486127093722</v>
      </c>
      <c r="Q46" s="32" t="s">
        <v>149</v>
      </c>
      <c r="X46" s="116" t="e">
        <f>+reg2!#REF!</f>
        <v>#REF!</v>
      </c>
      <c r="Y46" s="116" t="e">
        <f>+reg2!#REF!</f>
        <v>#REF!</v>
      </c>
      <c r="Z46" s="116" t="e">
        <f t="shared" si="13"/>
        <v>#REF!</v>
      </c>
    </row>
    <row r="47" spans="2:26" ht="15">
      <c r="B47" s="16">
        <v>10</v>
      </c>
      <c r="C47" s="17" t="s">
        <v>4</v>
      </c>
      <c r="D47" s="17"/>
      <c r="E47" s="19">
        <f>+reg2!E68</f>
        <v>13</v>
      </c>
      <c r="F47" s="19">
        <f>+reg2!F68</f>
        <v>13</v>
      </c>
      <c r="G47" s="19">
        <f t="shared" si="10"/>
        <v>100</v>
      </c>
      <c r="H47" s="19">
        <f t="shared" si="8"/>
        <v>0</v>
      </c>
      <c r="I47" s="19">
        <f>+reg2!I68</f>
        <v>16</v>
      </c>
      <c r="J47" s="19">
        <f>+reg2!J68</f>
        <v>16</v>
      </c>
      <c r="K47" s="19">
        <f t="shared" si="11"/>
        <v>100</v>
      </c>
      <c r="L47" s="19">
        <f t="shared" si="9"/>
        <v>0</v>
      </c>
      <c r="M47" s="19">
        <f>+reg2!M68</f>
        <v>4283</v>
      </c>
      <c r="N47" s="19">
        <f>+reg2!N68</f>
        <v>4126</v>
      </c>
      <c r="O47" s="19">
        <f>+reg2!O68</f>
        <v>4288</v>
      </c>
      <c r="P47" s="19">
        <f t="shared" si="12"/>
        <v>100.11674060238151</v>
      </c>
      <c r="Q47" s="32" t="s">
        <v>149</v>
      </c>
      <c r="X47" s="116" t="e">
        <f>+reg2!#REF!</f>
        <v>#REF!</v>
      </c>
      <c r="Y47" s="116" t="e">
        <f>+reg2!#REF!</f>
        <v>#REF!</v>
      </c>
      <c r="Z47" s="116" t="e">
        <f t="shared" si="13"/>
        <v>#REF!</v>
      </c>
    </row>
    <row r="48" spans="2:26" ht="15.75" thickBot="1">
      <c r="B48" s="16"/>
      <c r="C48" s="17"/>
      <c r="D48" s="17"/>
      <c r="E48" s="19"/>
      <c r="F48" s="19"/>
      <c r="G48" s="19" t="s">
        <v>71</v>
      </c>
      <c r="H48" s="19"/>
      <c r="I48" s="19"/>
      <c r="J48" s="19"/>
      <c r="K48" s="19" t="s">
        <v>71</v>
      </c>
      <c r="L48" s="19"/>
      <c r="M48" s="19"/>
      <c r="N48" s="19"/>
      <c r="O48" s="19"/>
      <c r="P48" s="19" t="s">
        <v>71</v>
      </c>
      <c r="Q48" s="20"/>
      <c r="X48" s="116"/>
      <c r="Y48" s="116"/>
      <c r="Z48" s="116"/>
    </row>
    <row r="49" spans="2:26" ht="15.75" thickBot="1">
      <c r="B49" s="35"/>
      <c r="C49" s="33" t="s">
        <v>92</v>
      </c>
      <c r="D49" s="33"/>
      <c r="E49" s="25">
        <f>SUM(E38:E47)</f>
        <v>312</v>
      </c>
      <c r="F49" s="25">
        <f>SUM(F38:F47)</f>
        <v>312</v>
      </c>
      <c r="G49" s="25">
        <f t="shared" si="10"/>
        <v>100</v>
      </c>
      <c r="H49" s="25">
        <f>SUM(H38:H47)</f>
        <v>0</v>
      </c>
      <c r="I49" s="25">
        <f>SUM(I38:I47)</f>
        <v>265</v>
      </c>
      <c r="J49" s="25">
        <f>SUM(J38:J47)</f>
        <v>195</v>
      </c>
      <c r="K49" s="25">
        <f t="shared" si="11"/>
        <v>73.58490566037736</v>
      </c>
      <c r="L49" s="25">
        <f>SUM(L38:L47)</f>
        <v>70</v>
      </c>
      <c r="M49" s="25">
        <f>SUM(M38:M47)</f>
        <v>98944</v>
      </c>
      <c r="N49" s="25">
        <f>SUM(N38:N47)</f>
        <v>91310</v>
      </c>
      <c r="O49" s="25">
        <f>SUM(O38:O47)</f>
        <v>94146</v>
      </c>
      <c r="P49" s="25">
        <f t="shared" si="12"/>
        <v>95.15079236739975</v>
      </c>
      <c r="Q49" s="34"/>
      <c r="X49" s="118" t="e">
        <f>SUM(X38:X47)</f>
        <v>#REF!</v>
      </c>
      <c r="Y49" s="118" t="e">
        <f>SUM(Y38:Y47)</f>
        <v>#REF!</v>
      </c>
      <c r="Z49" s="118" t="e">
        <f>+Y49/X49*100</f>
        <v>#REF!</v>
      </c>
    </row>
    <row r="50" spans="2:26" ht="15">
      <c r="B50" s="287" t="s">
        <v>71</v>
      </c>
      <c r="C50" s="287"/>
      <c r="D50" s="287"/>
      <c r="E50" s="287"/>
      <c r="F50" s="287"/>
      <c r="G50" s="287"/>
      <c r="H50" s="287"/>
      <c r="I50" s="4"/>
      <c r="J50" s="4"/>
      <c r="K50" s="4"/>
      <c r="L50" s="4"/>
      <c r="X50" s="114"/>
      <c r="Y50" s="114"/>
      <c r="Z50" s="114"/>
    </row>
    <row r="51" spans="2:17" ht="15"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</row>
    <row r="52" spans="2:17" ht="15"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</row>
    <row r="53" spans="2:26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X53" s="119"/>
      <c r="Y53" s="119"/>
      <c r="Z53" s="119"/>
    </row>
    <row r="54" spans="2:26" ht="16.5" thickBot="1">
      <c r="B54" s="2" t="s">
        <v>150</v>
      </c>
      <c r="M54" s="288"/>
      <c r="N54" s="288"/>
      <c r="O54" s="288"/>
      <c r="P54" s="27"/>
      <c r="X54" s="111"/>
      <c r="Z54" s="113"/>
    </row>
    <row r="55" spans="2:26" ht="15">
      <c r="B55" s="289" t="s">
        <v>143</v>
      </c>
      <c r="C55" s="290"/>
      <c r="D55" s="8"/>
      <c r="E55" s="295" t="s">
        <v>134</v>
      </c>
      <c r="F55" s="296"/>
      <c r="G55" s="296"/>
      <c r="H55" s="297"/>
      <c r="I55" s="295" t="s">
        <v>88</v>
      </c>
      <c r="J55" s="296"/>
      <c r="K55" s="296"/>
      <c r="L55" s="297"/>
      <c r="M55" s="298" t="s">
        <v>135</v>
      </c>
      <c r="N55" s="298"/>
      <c r="O55" s="298"/>
      <c r="P55" s="298"/>
      <c r="Q55" s="9" t="s">
        <v>71</v>
      </c>
      <c r="X55" s="124" t="s">
        <v>195</v>
      </c>
      <c r="Y55" s="125"/>
      <c r="Z55" s="126"/>
    </row>
    <row r="56" spans="2:26" ht="15">
      <c r="B56" s="291"/>
      <c r="C56" s="292"/>
      <c r="D56" s="10"/>
      <c r="E56" s="299" t="s">
        <v>89</v>
      </c>
      <c r="F56" s="284" t="s">
        <v>90</v>
      </c>
      <c r="G56" s="284"/>
      <c r="H56" s="285" t="s">
        <v>45</v>
      </c>
      <c r="I56" s="299" t="s">
        <v>89</v>
      </c>
      <c r="J56" s="284" t="s">
        <v>90</v>
      </c>
      <c r="K56" s="284"/>
      <c r="L56" s="285" t="s">
        <v>45</v>
      </c>
      <c r="M56" s="241" t="s">
        <v>206</v>
      </c>
      <c r="N56" s="238" t="s">
        <v>139</v>
      </c>
      <c r="O56" s="239"/>
      <c r="P56" s="240"/>
      <c r="Q56" s="11" t="s">
        <v>144</v>
      </c>
      <c r="X56" s="127" t="s">
        <v>138</v>
      </c>
      <c r="Y56" s="127" t="s">
        <v>139</v>
      </c>
      <c r="Z56" s="128"/>
    </row>
    <row r="57" spans="2:26" ht="23.25" thickBot="1">
      <c r="B57" s="293"/>
      <c r="C57" s="294"/>
      <c r="D57" s="12"/>
      <c r="E57" s="300"/>
      <c r="F57" s="13" t="s">
        <v>141</v>
      </c>
      <c r="G57" s="14" t="s">
        <v>91</v>
      </c>
      <c r="H57" s="286"/>
      <c r="I57" s="300"/>
      <c r="J57" s="13" t="s">
        <v>141</v>
      </c>
      <c r="K57" s="14" t="s">
        <v>91</v>
      </c>
      <c r="L57" s="286"/>
      <c r="M57" s="243"/>
      <c r="N57" s="225" t="s">
        <v>204</v>
      </c>
      <c r="O57" s="225" t="s">
        <v>205</v>
      </c>
      <c r="P57" s="226" t="s">
        <v>91</v>
      </c>
      <c r="Q57" s="15" t="s">
        <v>145</v>
      </c>
      <c r="X57" s="129" t="s">
        <v>196</v>
      </c>
      <c r="Y57" s="130" t="s">
        <v>141</v>
      </c>
      <c r="Z57" s="131" t="s">
        <v>91</v>
      </c>
    </row>
    <row r="58" spans="2:26" ht="15">
      <c r="B58" s="28">
        <v>1</v>
      </c>
      <c r="C58" s="29" t="s">
        <v>79</v>
      </c>
      <c r="D58" s="29"/>
      <c r="E58" s="30">
        <f>+reg2!E70</f>
        <v>20</v>
      </c>
      <c r="F58" s="30">
        <f>+reg2!F70</f>
        <v>20</v>
      </c>
      <c r="G58" s="19">
        <f aca="true" t="shared" si="14" ref="G58:G69">+F58/E58*100</f>
        <v>100</v>
      </c>
      <c r="H58" s="19">
        <f aca="true" t="shared" si="15" ref="H58:H69">+E58-F58</f>
        <v>0</v>
      </c>
      <c r="I58" s="30">
        <f>+reg2!I70</f>
        <v>154</v>
      </c>
      <c r="J58" s="30">
        <f>+reg2!J70</f>
        <v>143</v>
      </c>
      <c r="K58" s="19">
        <f aca="true" t="shared" si="16" ref="K58:K69">+J58/I58*100</f>
        <v>92.85714285714286</v>
      </c>
      <c r="L58" s="19">
        <f aca="true" t="shared" si="17" ref="L58:L69">+I58-J58</f>
        <v>11</v>
      </c>
      <c r="M58" s="30">
        <f>+reg2!M70</f>
        <v>7405</v>
      </c>
      <c r="N58" s="30">
        <f>+reg2!N70</f>
        <v>6448</v>
      </c>
      <c r="O58" s="30">
        <f>+reg2!O70</f>
        <v>6604</v>
      </c>
      <c r="P58" s="19">
        <f aca="true" t="shared" si="18" ref="P58:P69">+O58/M58*100</f>
        <v>89.18298446995273</v>
      </c>
      <c r="Q58" s="31" t="s">
        <v>149</v>
      </c>
      <c r="X58" s="120" t="e">
        <f>+reg2!#REF!</f>
        <v>#REF!</v>
      </c>
      <c r="Y58" s="120" t="e">
        <f>+reg2!#REF!</f>
        <v>#REF!</v>
      </c>
      <c r="Z58" s="120" t="e">
        <f>Y58/X58*100</f>
        <v>#REF!</v>
      </c>
    </row>
    <row r="59" spans="2:26" ht="15">
      <c r="B59" s="16">
        <f aca="true" t="shared" si="19" ref="B59:B69">B58+1</f>
        <v>2</v>
      </c>
      <c r="C59" s="17" t="s">
        <v>13</v>
      </c>
      <c r="D59" s="17"/>
      <c r="E59" s="19">
        <f>+reg2!E71</f>
        <v>27</v>
      </c>
      <c r="F59" s="19">
        <f>+reg2!F71</f>
        <v>27</v>
      </c>
      <c r="G59" s="19">
        <f t="shared" si="14"/>
        <v>100</v>
      </c>
      <c r="H59" s="19">
        <f t="shared" si="15"/>
        <v>0</v>
      </c>
      <c r="I59" s="19">
        <f>+reg2!I71</f>
        <v>60</v>
      </c>
      <c r="J59" s="19">
        <f>+reg2!J71</f>
        <v>40</v>
      </c>
      <c r="K59" s="19">
        <f t="shared" si="16"/>
        <v>66.66666666666666</v>
      </c>
      <c r="L59" s="19">
        <f t="shared" si="17"/>
        <v>20</v>
      </c>
      <c r="M59" s="19">
        <f>+reg2!M71</f>
        <v>7767</v>
      </c>
      <c r="N59" s="19">
        <f>+reg2!N71</f>
        <v>6839</v>
      </c>
      <c r="O59" s="19">
        <f>+reg2!O71</f>
        <v>6976</v>
      </c>
      <c r="P59" s="19">
        <f t="shared" si="18"/>
        <v>89.81588773014035</v>
      </c>
      <c r="Q59" s="32" t="s">
        <v>149</v>
      </c>
      <c r="X59" s="116" t="e">
        <f>+reg2!#REF!</f>
        <v>#REF!</v>
      </c>
      <c r="Y59" s="116" t="e">
        <f>+reg2!#REF!</f>
        <v>#REF!</v>
      </c>
      <c r="Z59" s="116" t="e">
        <f>Y59/X59*100</f>
        <v>#REF!</v>
      </c>
    </row>
    <row r="60" spans="2:26" ht="15">
      <c r="B60" s="16">
        <f t="shared" si="19"/>
        <v>3</v>
      </c>
      <c r="C60" s="17" t="s">
        <v>70</v>
      </c>
      <c r="D60" s="17"/>
      <c r="E60" s="19">
        <f>+reg2!E72</f>
        <v>19</v>
      </c>
      <c r="F60" s="19">
        <f>+reg2!F72</f>
        <v>19</v>
      </c>
      <c r="G60" s="19">
        <f t="shared" si="14"/>
        <v>100</v>
      </c>
      <c r="H60" s="19">
        <f t="shared" si="15"/>
        <v>0</v>
      </c>
      <c r="I60" s="19">
        <f>+reg2!I72</f>
        <v>94</v>
      </c>
      <c r="J60" s="19">
        <f>+reg2!J72</f>
        <v>87</v>
      </c>
      <c r="K60" s="19">
        <f t="shared" si="16"/>
        <v>92.5531914893617</v>
      </c>
      <c r="L60" s="19">
        <f t="shared" si="17"/>
        <v>7</v>
      </c>
      <c r="M60" s="19">
        <f>+reg2!M72</f>
        <v>8350</v>
      </c>
      <c r="N60" s="19">
        <f>+reg2!N72</f>
        <v>6858</v>
      </c>
      <c r="O60" s="19">
        <f>+reg2!O72</f>
        <v>6982</v>
      </c>
      <c r="P60" s="19">
        <f t="shared" si="18"/>
        <v>83.61676646706587</v>
      </c>
      <c r="Q60" s="32" t="s">
        <v>149</v>
      </c>
      <c r="X60" s="116" t="e">
        <f>+reg2!#REF!</f>
        <v>#REF!</v>
      </c>
      <c r="Y60" s="116" t="e">
        <f>+reg2!#REF!</f>
        <v>#REF!</v>
      </c>
      <c r="Z60" s="116" t="e">
        <f aca="true" t="shared" si="20" ref="Z60:Z69">Y60/X60*100</f>
        <v>#REF!</v>
      </c>
    </row>
    <row r="61" spans="2:26" ht="15">
      <c r="B61" s="16">
        <f t="shared" si="19"/>
        <v>4</v>
      </c>
      <c r="C61" s="17" t="s">
        <v>151</v>
      </c>
      <c r="D61" s="17"/>
      <c r="E61" s="19">
        <f>+reg2!E73</f>
        <v>12</v>
      </c>
      <c r="F61" s="19">
        <f>+reg2!F73</f>
        <v>12</v>
      </c>
      <c r="G61" s="19">
        <f t="shared" si="14"/>
        <v>100</v>
      </c>
      <c r="H61" s="19">
        <f t="shared" si="15"/>
        <v>0</v>
      </c>
      <c r="I61" s="19">
        <f>+reg2!I73</f>
        <v>0</v>
      </c>
      <c r="J61" s="19">
        <f>+reg2!J73</f>
        <v>0</v>
      </c>
      <c r="K61" s="19" t="e">
        <f>+J61/I61*100</f>
        <v>#DIV/0!</v>
      </c>
      <c r="L61" s="19">
        <f>+I61-J61</f>
        <v>0</v>
      </c>
      <c r="M61" s="19">
        <f>+reg2!M73</f>
        <v>3904</v>
      </c>
      <c r="N61" s="19">
        <f>+reg2!N73</f>
        <v>314</v>
      </c>
      <c r="O61" s="19">
        <f>+reg2!O73</f>
        <v>314</v>
      </c>
      <c r="P61" s="19">
        <f t="shared" si="18"/>
        <v>8.043032786885245</v>
      </c>
      <c r="Q61" s="32" t="s">
        <v>149</v>
      </c>
      <c r="X61" s="116" t="e">
        <f>+reg2!#REF!</f>
        <v>#REF!</v>
      </c>
      <c r="Y61" s="116" t="e">
        <f>+reg2!#REF!</f>
        <v>#REF!</v>
      </c>
      <c r="Z61" s="116" t="e">
        <f t="shared" si="20"/>
        <v>#REF!</v>
      </c>
    </row>
    <row r="62" spans="2:26" ht="15">
      <c r="B62" s="16">
        <f t="shared" si="19"/>
        <v>5</v>
      </c>
      <c r="C62" s="17" t="s">
        <v>17</v>
      </c>
      <c r="D62" s="17"/>
      <c r="E62" s="19">
        <f>+reg2!E74</f>
        <v>41</v>
      </c>
      <c r="F62" s="19">
        <f>+reg2!F74</f>
        <v>41</v>
      </c>
      <c r="G62" s="19">
        <f t="shared" si="14"/>
        <v>100</v>
      </c>
      <c r="H62" s="19">
        <f t="shared" si="15"/>
        <v>0</v>
      </c>
      <c r="I62" s="19">
        <f>+reg2!I74</f>
        <v>19</v>
      </c>
      <c r="J62" s="19">
        <f>+reg2!J74</f>
        <v>17</v>
      </c>
      <c r="K62" s="19">
        <f>+J62/I62*100</f>
        <v>89.47368421052632</v>
      </c>
      <c r="L62" s="19">
        <f>+I62-J62</f>
        <v>2</v>
      </c>
      <c r="M62" s="19">
        <f>+reg2!M74</f>
        <v>7258</v>
      </c>
      <c r="N62" s="19">
        <f>+reg2!N74</f>
        <v>7820</v>
      </c>
      <c r="O62" s="19">
        <f>+reg2!O74</f>
        <v>7936</v>
      </c>
      <c r="P62" s="19">
        <f t="shared" si="18"/>
        <v>109.34141636814549</v>
      </c>
      <c r="Q62" s="32" t="s">
        <v>149</v>
      </c>
      <c r="X62" s="116" t="e">
        <f>+reg2!#REF!</f>
        <v>#REF!</v>
      </c>
      <c r="Y62" s="116" t="e">
        <f>+reg2!#REF!</f>
        <v>#REF!</v>
      </c>
      <c r="Z62" s="116" t="e">
        <f t="shared" si="20"/>
        <v>#REF!</v>
      </c>
    </row>
    <row r="63" spans="2:26" ht="15">
      <c r="B63" s="16">
        <f t="shared" si="19"/>
        <v>6</v>
      </c>
      <c r="C63" s="17" t="s">
        <v>80</v>
      </c>
      <c r="D63" s="17"/>
      <c r="E63" s="19">
        <f>+reg2!E75</f>
        <v>30</v>
      </c>
      <c r="F63" s="19">
        <f>+reg2!F75</f>
        <v>30</v>
      </c>
      <c r="G63" s="19">
        <f t="shared" si="14"/>
        <v>100</v>
      </c>
      <c r="H63" s="19">
        <f t="shared" si="15"/>
        <v>0</v>
      </c>
      <c r="I63" s="19">
        <f>+reg2!I75</f>
        <v>192</v>
      </c>
      <c r="J63" s="19">
        <f>+reg2!J75</f>
        <v>186</v>
      </c>
      <c r="K63" s="19">
        <f t="shared" si="16"/>
        <v>96.875</v>
      </c>
      <c r="L63" s="19">
        <f t="shared" si="17"/>
        <v>6</v>
      </c>
      <c r="M63" s="19">
        <f>+reg2!M75</f>
        <v>9026</v>
      </c>
      <c r="N63" s="19">
        <f>+reg2!N75</f>
        <v>8130</v>
      </c>
      <c r="O63" s="19">
        <f>+reg2!O75</f>
        <v>8271</v>
      </c>
      <c r="P63" s="19">
        <f t="shared" si="18"/>
        <v>91.63527586970973</v>
      </c>
      <c r="Q63" s="32" t="s">
        <v>149</v>
      </c>
      <c r="X63" s="116" t="e">
        <f>+reg2!#REF!</f>
        <v>#REF!</v>
      </c>
      <c r="Y63" s="116" t="e">
        <f>+reg2!#REF!</f>
        <v>#REF!</v>
      </c>
      <c r="Z63" s="116" t="e">
        <f t="shared" si="20"/>
        <v>#REF!</v>
      </c>
    </row>
    <row r="64" spans="2:26" ht="15">
      <c r="B64" s="16">
        <f t="shared" si="19"/>
        <v>7</v>
      </c>
      <c r="C64" s="17" t="s">
        <v>20</v>
      </c>
      <c r="D64" s="17"/>
      <c r="E64" s="19">
        <f>+reg2!E76</f>
        <v>18</v>
      </c>
      <c r="F64" s="19">
        <f>+reg2!F76</f>
        <v>18</v>
      </c>
      <c r="G64" s="19">
        <f t="shared" si="14"/>
        <v>100</v>
      </c>
      <c r="H64" s="19">
        <f t="shared" si="15"/>
        <v>0</v>
      </c>
      <c r="I64" s="19">
        <f>+reg2!I76</f>
        <v>25</v>
      </c>
      <c r="J64" s="19">
        <f>+reg2!J76</f>
        <v>24</v>
      </c>
      <c r="K64" s="19">
        <f t="shared" si="16"/>
        <v>96</v>
      </c>
      <c r="L64" s="19">
        <f t="shared" si="17"/>
        <v>1</v>
      </c>
      <c r="M64" s="19">
        <f>+reg2!M76</f>
        <v>5248</v>
      </c>
      <c r="N64" s="19">
        <f>+reg2!N76</f>
        <v>4622</v>
      </c>
      <c r="O64" s="19">
        <f>+reg2!O76</f>
        <v>4788</v>
      </c>
      <c r="P64" s="19">
        <f t="shared" si="18"/>
        <v>91.23475609756098</v>
      </c>
      <c r="Q64" s="32" t="s">
        <v>149</v>
      </c>
      <c r="X64" s="116" t="e">
        <f>+reg2!#REF!</f>
        <v>#REF!</v>
      </c>
      <c r="Y64" s="116" t="e">
        <f>+reg2!#REF!</f>
        <v>#REF!</v>
      </c>
      <c r="Z64" s="116" t="e">
        <f t="shared" si="20"/>
        <v>#REF!</v>
      </c>
    </row>
    <row r="65" spans="2:26" ht="15">
      <c r="B65" s="16">
        <f t="shared" si="19"/>
        <v>8</v>
      </c>
      <c r="C65" s="17" t="s">
        <v>11</v>
      </c>
      <c r="D65" s="17"/>
      <c r="E65" s="19">
        <f>+reg2!E32</f>
        <v>18</v>
      </c>
      <c r="F65" s="19">
        <f>+reg2!F32</f>
        <v>18</v>
      </c>
      <c r="G65" s="19">
        <f t="shared" si="14"/>
        <v>100</v>
      </c>
      <c r="H65" s="19">
        <f t="shared" si="15"/>
        <v>0</v>
      </c>
      <c r="I65" s="19">
        <f>+reg2!I32</f>
        <v>23</v>
      </c>
      <c r="J65" s="19">
        <f>+reg2!J32</f>
        <v>15</v>
      </c>
      <c r="K65" s="19">
        <f t="shared" si="16"/>
        <v>65.21739130434783</v>
      </c>
      <c r="L65" s="19">
        <f t="shared" si="17"/>
        <v>8</v>
      </c>
      <c r="M65" s="19">
        <f>+reg2!M32</f>
        <v>5525</v>
      </c>
      <c r="N65" s="19">
        <f>+reg2!N32</f>
        <v>5801</v>
      </c>
      <c r="O65" s="19">
        <f>+reg2!O32</f>
        <v>6032</v>
      </c>
      <c r="P65" s="19">
        <f t="shared" si="18"/>
        <v>109.1764705882353</v>
      </c>
      <c r="Q65" s="32" t="s">
        <v>148</v>
      </c>
      <c r="X65" s="116" t="e">
        <f>+reg2!#REF!</f>
        <v>#REF!</v>
      </c>
      <c r="Y65" s="116" t="e">
        <f>+reg2!#REF!</f>
        <v>#REF!</v>
      </c>
      <c r="Z65" s="116" t="e">
        <f t="shared" si="20"/>
        <v>#REF!</v>
      </c>
    </row>
    <row r="66" spans="2:26" ht="15">
      <c r="B66" s="16">
        <f t="shared" si="19"/>
        <v>9</v>
      </c>
      <c r="C66" s="17" t="s">
        <v>59</v>
      </c>
      <c r="D66" s="17"/>
      <c r="E66" s="19">
        <f>+reg2!E33+'[2]per ec'!E115</f>
        <v>29</v>
      </c>
      <c r="F66" s="19">
        <f>+reg2!F33+'[2]per ec'!F115</f>
        <v>29</v>
      </c>
      <c r="G66" s="19">
        <f t="shared" si="14"/>
        <v>100</v>
      </c>
      <c r="H66" s="19">
        <f t="shared" si="15"/>
        <v>0</v>
      </c>
      <c r="I66" s="19">
        <f>+reg2!I33+'[2]per ec'!I115</f>
        <v>23</v>
      </c>
      <c r="J66" s="19">
        <f>+reg2!J33+'[2]per ec'!J115</f>
        <v>19</v>
      </c>
      <c r="K66" s="19">
        <f t="shared" si="16"/>
        <v>82.6086956521739</v>
      </c>
      <c r="L66" s="19">
        <f t="shared" si="17"/>
        <v>4</v>
      </c>
      <c r="M66" s="19">
        <f>+reg2!M33+'[2]per ec'!M115</f>
        <v>4049</v>
      </c>
      <c r="N66" s="19">
        <f>+reg2!N33+'[2]per ec'!N115</f>
        <v>2638</v>
      </c>
      <c r="O66" s="19">
        <f>+reg2!O33+'[2]per ec'!N115</f>
        <v>2697</v>
      </c>
      <c r="P66" s="19">
        <f t="shared" si="18"/>
        <v>66.6090392689553</v>
      </c>
      <c r="Q66" s="32" t="s">
        <v>152</v>
      </c>
      <c r="X66" s="116" t="e">
        <f>+reg2!#REF!+'[2]per ec'!U115</f>
        <v>#REF!</v>
      </c>
      <c r="Y66" s="116" t="e">
        <f>+reg2!#REF!+'[2]per ec'!V115</f>
        <v>#REF!</v>
      </c>
      <c r="Z66" s="116" t="e">
        <f t="shared" si="20"/>
        <v>#REF!</v>
      </c>
    </row>
    <row r="67" spans="2:26" ht="15">
      <c r="B67" s="16">
        <f t="shared" si="19"/>
        <v>10</v>
      </c>
      <c r="C67" s="17" t="s">
        <v>81</v>
      </c>
      <c r="D67" s="17"/>
      <c r="E67" s="19">
        <f>+reg2!E77</f>
        <v>18</v>
      </c>
      <c r="F67" s="19">
        <f>+reg2!F77</f>
        <v>18</v>
      </c>
      <c r="G67" s="19">
        <f t="shared" si="14"/>
        <v>100</v>
      </c>
      <c r="H67" s="19">
        <f t="shared" si="15"/>
        <v>0</v>
      </c>
      <c r="I67" s="19">
        <f>+reg2!I77</f>
        <v>33</v>
      </c>
      <c r="J67" s="19">
        <f>+reg2!J77</f>
        <v>20</v>
      </c>
      <c r="K67" s="19">
        <f t="shared" si="16"/>
        <v>60.60606060606061</v>
      </c>
      <c r="L67" s="19">
        <f t="shared" si="17"/>
        <v>13</v>
      </c>
      <c r="M67" s="19">
        <f>+reg2!M77</f>
        <v>5625</v>
      </c>
      <c r="N67" s="19">
        <f>+reg2!N77</f>
        <v>6475</v>
      </c>
      <c r="O67" s="19">
        <f>+reg2!O77</f>
        <v>6586</v>
      </c>
      <c r="P67" s="19">
        <f t="shared" si="18"/>
        <v>117.08444444444443</v>
      </c>
      <c r="Q67" s="32" t="s">
        <v>149</v>
      </c>
      <c r="X67" s="116" t="e">
        <f>+reg2!#REF!</f>
        <v>#REF!</v>
      </c>
      <c r="Y67" s="116" t="e">
        <f>+reg2!#REF!</f>
        <v>#REF!</v>
      </c>
      <c r="Z67" s="116" t="e">
        <f t="shared" si="20"/>
        <v>#REF!</v>
      </c>
    </row>
    <row r="68" spans="2:26" ht="15">
      <c r="B68" s="16">
        <f t="shared" si="19"/>
        <v>11</v>
      </c>
      <c r="C68" s="17" t="s">
        <v>3</v>
      </c>
      <c r="D68" s="17"/>
      <c r="E68" s="19">
        <f>+reg2!E78</f>
        <v>10</v>
      </c>
      <c r="F68" s="19">
        <f>+reg2!F78</f>
        <v>10</v>
      </c>
      <c r="G68" s="19">
        <f t="shared" si="14"/>
        <v>100</v>
      </c>
      <c r="H68" s="19">
        <f t="shared" si="15"/>
        <v>0</v>
      </c>
      <c r="I68" s="19">
        <f>+reg2!I78</f>
        <v>7</v>
      </c>
      <c r="J68" s="19">
        <f>+reg2!J78</f>
        <v>4</v>
      </c>
      <c r="K68" s="19">
        <f t="shared" si="16"/>
        <v>57.14285714285714</v>
      </c>
      <c r="L68" s="19">
        <f t="shared" si="17"/>
        <v>3</v>
      </c>
      <c r="M68" s="19">
        <f>+reg2!M78</f>
        <v>980</v>
      </c>
      <c r="N68" s="19">
        <f>+reg2!N78</f>
        <v>815</v>
      </c>
      <c r="O68" s="19">
        <f>+reg2!O78</f>
        <v>839</v>
      </c>
      <c r="P68" s="19">
        <f t="shared" si="18"/>
        <v>85.61224489795919</v>
      </c>
      <c r="Q68" s="32" t="s">
        <v>149</v>
      </c>
      <c r="X68" s="116" t="e">
        <f>+reg2!#REF!</f>
        <v>#REF!</v>
      </c>
      <c r="Y68" s="116" t="e">
        <f>+reg2!#REF!</f>
        <v>#REF!</v>
      </c>
      <c r="Z68" s="116" t="e">
        <f t="shared" si="20"/>
        <v>#REF!</v>
      </c>
    </row>
    <row r="69" spans="2:26" ht="15">
      <c r="B69" s="16">
        <f t="shared" si="19"/>
        <v>12</v>
      </c>
      <c r="C69" s="17" t="s">
        <v>107</v>
      </c>
      <c r="D69" s="17"/>
      <c r="E69" s="19">
        <f>+reg2!E79+reg2!E34</f>
        <v>31</v>
      </c>
      <c r="F69" s="19">
        <f>+reg2!F79+reg2!F34</f>
        <v>31</v>
      </c>
      <c r="G69" s="19">
        <f t="shared" si="14"/>
        <v>100</v>
      </c>
      <c r="H69" s="19">
        <f t="shared" si="15"/>
        <v>0</v>
      </c>
      <c r="I69" s="19">
        <f>+reg2!I79+reg2!I34</f>
        <v>12</v>
      </c>
      <c r="J69" s="19">
        <f>+reg2!J79+reg2!J34</f>
        <v>9</v>
      </c>
      <c r="K69" s="19">
        <f t="shared" si="16"/>
        <v>75</v>
      </c>
      <c r="L69" s="19">
        <f t="shared" si="17"/>
        <v>3</v>
      </c>
      <c r="M69" s="19">
        <f>+reg2!M79+reg2!M34</f>
        <v>6641</v>
      </c>
      <c r="N69" s="19">
        <f>+reg2!N79+reg2!N34</f>
        <v>5819</v>
      </c>
      <c r="O69" s="19">
        <f>+reg2!O79+reg2!O34</f>
        <v>5946</v>
      </c>
      <c r="P69" s="19">
        <f t="shared" si="18"/>
        <v>89.53470862821864</v>
      </c>
      <c r="Q69" s="32" t="s">
        <v>153</v>
      </c>
      <c r="X69" s="116" t="e">
        <f>+reg2!#REF!+reg2!#REF!</f>
        <v>#REF!</v>
      </c>
      <c r="Y69" s="116" t="e">
        <f>+reg2!#REF!+reg2!#REF!</f>
        <v>#REF!</v>
      </c>
      <c r="Z69" s="116" t="e">
        <f t="shared" si="20"/>
        <v>#REF!</v>
      </c>
    </row>
    <row r="70" spans="2:26" ht="15.75" thickBot="1">
      <c r="B70" s="16"/>
      <c r="C70" s="17"/>
      <c r="D70" s="17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0"/>
      <c r="X70" s="116"/>
      <c r="Y70" s="116"/>
      <c r="Z70" s="116"/>
    </row>
    <row r="71" spans="2:26" ht="15.75" thickBot="1">
      <c r="B71" s="35"/>
      <c r="C71" s="33" t="s">
        <v>92</v>
      </c>
      <c r="D71" s="33"/>
      <c r="E71" s="25">
        <f>SUM(E58:E69)</f>
        <v>273</v>
      </c>
      <c r="F71" s="25">
        <f>SUM(F58:F69)</f>
        <v>273</v>
      </c>
      <c r="G71" s="25">
        <f>+F71/E71*100</f>
        <v>100</v>
      </c>
      <c r="H71" s="25">
        <f>SUM(H58:H69)</f>
        <v>0</v>
      </c>
      <c r="I71" s="25">
        <f>SUM(I58:I69)</f>
        <v>642</v>
      </c>
      <c r="J71" s="25">
        <f>SUM(J58:J69)</f>
        <v>564</v>
      </c>
      <c r="K71" s="25">
        <f>+J71/I71*100</f>
        <v>87.85046728971963</v>
      </c>
      <c r="L71" s="25">
        <f>SUM(L58:L69)</f>
        <v>78</v>
      </c>
      <c r="M71" s="25">
        <f>SUM(M58:M69)</f>
        <v>71778</v>
      </c>
      <c r="N71" s="25">
        <f>SUM(N58:N69)</f>
        <v>62579</v>
      </c>
      <c r="O71" s="25">
        <f>SUM(O58:O69)</f>
        <v>63971</v>
      </c>
      <c r="P71" s="25">
        <f>+O71/M71*100</f>
        <v>89.12340828666166</v>
      </c>
      <c r="Q71" s="34"/>
      <c r="X71" s="118" t="e">
        <f>SUM(X58:X69)</f>
        <v>#REF!</v>
      </c>
      <c r="Y71" s="118" t="e">
        <f>SUM(Y58:Y69)</f>
        <v>#REF!</v>
      </c>
      <c r="Z71" s="118" t="e">
        <f>+Y71/X71*100</f>
        <v>#REF!</v>
      </c>
    </row>
    <row r="72" spans="2:26" ht="15">
      <c r="B72" s="287"/>
      <c r="C72" s="287"/>
      <c r="D72" s="287"/>
      <c r="E72" s="287"/>
      <c r="F72" s="287"/>
      <c r="G72" s="287"/>
      <c r="H72" s="287"/>
      <c r="I72" s="4"/>
      <c r="J72" s="4"/>
      <c r="K72" s="4"/>
      <c r="L72" s="4"/>
      <c r="X72" s="114"/>
      <c r="Y72" s="114"/>
      <c r="Z72" s="114"/>
    </row>
    <row r="73" spans="2:17" ht="15"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</row>
    <row r="74" spans="2:17" ht="15"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</row>
    <row r="75" spans="2:26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X75" s="119"/>
      <c r="Y75" s="119"/>
      <c r="Z75" s="119"/>
    </row>
    <row r="76" spans="2:26" ht="16.5" thickBot="1">
      <c r="B76" s="2" t="s">
        <v>154</v>
      </c>
      <c r="M76" s="288"/>
      <c r="N76" s="288"/>
      <c r="O76" s="288"/>
      <c r="P76" s="27"/>
      <c r="X76" s="111"/>
      <c r="Z76" s="113"/>
    </row>
    <row r="77" spans="2:26" ht="15">
      <c r="B77" s="289" t="s">
        <v>155</v>
      </c>
      <c r="C77" s="290"/>
      <c r="D77" s="8"/>
      <c r="E77" s="295" t="s">
        <v>134</v>
      </c>
      <c r="F77" s="296"/>
      <c r="G77" s="296"/>
      <c r="H77" s="297"/>
      <c r="I77" s="295" t="s">
        <v>88</v>
      </c>
      <c r="J77" s="296"/>
      <c r="K77" s="296"/>
      <c r="L77" s="297"/>
      <c r="M77" s="298" t="s">
        <v>135</v>
      </c>
      <c r="N77" s="298"/>
      <c r="O77" s="298"/>
      <c r="P77" s="298"/>
      <c r="Q77" s="36" t="s">
        <v>71</v>
      </c>
      <c r="X77" s="124" t="s">
        <v>195</v>
      </c>
      <c r="Y77" s="125"/>
      <c r="Z77" s="126"/>
    </row>
    <row r="78" spans="2:26" ht="15">
      <c r="B78" s="291"/>
      <c r="C78" s="292"/>
      <c r="D78" s="10"/>
      <c r="E78" s="299" t="s">
        <v>89</v>
      </c>
      <c r="F78" s="284" t="s">
        <v>90</v>
      </c>
      <c r="G78" s="284"/>
      <c r="H78" s="285" t="s">
        <v>45</v>
      </c>
      <c r="I78" s="299" t="s">
        <v>89</v>
      </c>
      <c r="J78" s="284" t="s">
        <v>90</v>
      </c>
      <c r="K78" s="284"/>
      <c r="L78" s="285" t="s">
        <v>45</v>
      </c>
      <c r="M78" s="241" t="s">
        <v>206</v>
      </c>
      <c r="N78" s="238" t="s">
        <v>139</v>
      </c>
      <c r="O78" s="239"/>
      <c r="P78" s="240"/>
      <c r="Q78" s="37" t="s">
        <v>144</v>
      </c>
      <c r="X78" s="127" t="s">
        <v>138</v>
      </c>
      <c r="Y78" s="127" t="s">
        <v>139</v>
      </c>
      <c r="Z78" s="128"/>
    </row>
    <row r="79" spans="2:26" ht="23.25" thickBot="1">
      <c r="B79" s="293"/>
      <c r="C79" s="294"/>
      <c r="D79" s="12"/>
      <c r="E79" s="300"/>
      <c r="F79" s="13" t="s">
        <v>141</v>
      </c>
      <c r="G79" s="14" t="s">
        <v>91</v>
      </c>
      <c r="H79" s="286"/>
      <c r="I79" s="300"/>
      <c r="J79" s="13" t="s">
        <v>141</v>
      </c>
      <c r="K79" s="14" t="s">
        <v>91</v>
      </c>
      <c r="L79" s="286"/>
      <c r="M79" s="243"/>
      <c r="N79" s="225" t="s">
        <v>204</v>
      </c>
      <c r="O79" s="225" t="s">
        <v>205</v>
      </c>
      <c r="P79" s="226" t="s">
        <v>91</v>
      </c>
      <c r="Q79" s="38" t="s">
        <v>145</v>
      </c>
      <c r="X79" s="129" t="s">
        <v>196</v>
      </c>
      <c r="Y79" s="130" t="s">
        <v>141</v>
      </c>
      <c r="Z79" s="131" t="s">
        <v>91</v>
      </c>
    </row>
    <row r="80" spans="2:26" ht="15">
      <c r="B80" s="28">
        <v>1</v>
      </c>
      <c r="C80" s="29" t="s">
        <v>78</v>
      </c>
      <c r="D80" s="29"/>
      <c r="E80" s="30">
        <f>+reg2!E36</f>
        <v>47</v>
      </c>
      <c r="F80" s="30">
        <f>+reg2!F36</f>
        <v>47</v>
      </c>
      <c r="G80" s="19">
        <f aca="true" t="shared" si="21" ref="G80:G86">+F80/E80*100</f>
        <v>100</v>
      </c>
      <c r="H80" s="19">
        <f aca="true" t="shared" si="22" ref="H80:H86">+E80-F80</f>
        <v>0</v>
      </c>
      <c r="I80" s="30">
        <f>+reg2!I36</f>
        <v>28</v>
      </c>
      <c r="J80" s="30">
        <f>+reg2!J36</f>
        <v>25</v>
      </c>
      <c r="K80" s="19">
        <f aca="true" t="shared" si="23" ref="K80:K85">+J80/I80*100</f>
        <v>89.28571428571429</v>
      </c>
      <c r="L80" s="19">
        <f aca="true" t="shared" si="24" ref="L80:L86">+I80-J80</f>
        <v>3</v>
      </c>
      <c r="M80" s="30">
        <f>+reg2!M36</f>
        <v>10697</v>
      </c>
      <c r="N80" s="30">
        <f>+reg2!N36</f>
        <v>9975</v>
      </c>
      <c r="O80" s="30">
        <f>+reg2!O36</f>
        <v>10260</v>
      </c>
      <c r="P80" s="19">
        <f aca="true" t="shared" si="25" ref="P80:P86">+O80/M80*100</f>
        <v>95.91474245115454</v>
      </c>
      <c r="Q80" s="31" t="s">
        <v>148</v>
      </c>
      <c r="X80" s="120" t="e">
        <f>+reg2!#REF!</f>
        <v>#REF!</v>
      </c>
      <c r="Y80" s="120" t="e">
        <f>+reg2!#REF!</f>
        <v>#REF!</v>
      </c>
      <c r="Z80" s="120" t="e">
        <f aca="true" t="shared" si="26" ref="Z80:Z86">Y80/X80*100</f>
        <v>#REF!</v>
      </c>
    </row>
    <row r="81" spans="2:26" ht="15">
      <c r="B81" s="16">
        <f aca="true" t="shared" si="27" ref="B81:B86">B80+1</f>
        <v>2</v>
      </c>
      <c r="C81" s="17" t="s">
        <v>9</v>
      </c>
      <c r="D81" s="17"/>
      <c r="E81" s="19">
        <f>+reg2!E37</f>
        <v>22</v>
      </c>
      <c r="F81" s="19">
        <f>+reg2!F37</f>
        <v>22</v>
      </c>
      <c r="G81" s="19">
        <f t="shared" si="21"/>
        <v>100</v>
      </c>
      <c r="H81" s="19">
        <f t="shared" si="22"/>
        <v>0</v>
      </c>
      <c r="I81" s="19">
        <f>+reg2!I37</f>
        <v>8</v>
      </c>
      <c r="J81" s="19">
        <f>+reg2!J37</f>
        <v>7</v>
      </c>
      <c r="K81" s="19">
        <f t="shared" si="23"/>
        <v>87.5</v>
      </c>
      <c r="L81" s="19">
        <f t="shared" si="24"/>
        <v>1</v>
      </c>
      <c r="M81" s="19">
        <f>+reg2!M37</f>
        <v>7543</v>
      </c>
      <c r="N81" s="19">
        <f>+reg2!N37</f>
        <v>8243</v>
      </c>
      <c r="O81" s="19">
        <f>+reg2!O37</f>
        <v>8406</v>
      </c>
      <c r="P81" s="19">
        <f t="shared" si="25"/>
        <v>111.44107119183349</v>
      </c>
      <c r="Q81" s="32" t="s">
        <v>148</v>
      </c>
      <c r="X81" s="116" t="e">
        <f>+reg2!#REF!</f>
        <v>#REF!</v>
      </c>
      <c r="Y81" s="116" t="e">
        <f>+reg2!#REF!</f>
        <v>#REF!</v>
      </c>
      <c r="Z81" s="116" t="e">
        <f t="shared" si="26"/>
        <v>#REF!</v>
      </c>
    </row>
    <row r="82" spans="2:26" ht="15">
      <c r="B82" s="16">
        <f t="shared" si="27"/>
        <v>3</v>
      </c>
      <c r="C82" s="17" t="s">
        <v>10</v>
      </c>
      <c r="D82" s="17"/>
      <c r="E82" s="19">
        <f>+reg2!E38</f>
        <v>23</v>
      </c>
      <c r="F82" s="19">
        <f>+reg2!F38</f>
        <v>23</v>
      </c>
      <c r="G82" s="19">
        <f t="shared" si="21"/>
        <v>100</v>
      </c>
      <c r="H82" s="19">
        <f t="shared" si="22"/>
        <v>0</v>
      </c>
      <c r="I82" s="19">
        <f>+reg2!I38</f>
        <v>20</v>
      </c>
      <c r="J82" s="19">
        <f>+reg2!J38</f>
        <v>17</v>
      </c>
      <c r="K82" s="19">
        <f t="shared" si="23"/>
        <v>85</v>
      </c>
      <c r="L82" s="19">
        <f t="shared" si="24"/>
        <v>3</v>
      </c>
      <c r="M82" s="19">
        <f>+reg2!M38</f>
        <v>6179</v>
      </c>
      <c r="N82" s="19">
        <f>+reg2!N38</f>
        <v>6920</v>
      </c>
      <c r="O82" s="19">
        <f>+reg2!O38</f>
        <v>7095</v>
      </c>
      <c r="P82" s="19">
        <f t="shared" si="25"/>
        <v>114.82440524356691</v>
      </c>
      <c r="Q82" s="32" t="s">
        <v>148</v>
      </c>
      <c r="X82" s="116" t="e">
        <f>+reg2!#REF!</f>
        <v>#REF!</v>
      </c>
      <c r="Y82" s="116" t="e">
        <f>+reg2!#REF!</f>
        <v>#REF!</v>
      </c>
      <c r="Z82" s="116" t="e">
        <f t="shared" si="26"/>
        <v>#REF!</v>
      </c>
    </row>
    <row r="83" spans="2:26" ht="15">
      <c r="B83" s="16">
        <f t="shared" si="27"/>
        <v>4</v>
      </c>
      <c r="C83" s="17" t="s">
        <v>41</v>
      </c>
      <c r="D83" s="17"/>
      <c r="E83" s="19">
        <f>+reg2!E39</f>
        <v>24</v>
      </c>
      <c r="F83" s="19">
        <f>+reg2!F39</f>
        <v>24</v>
      </c>
      <c r="G83" s="19">
        <f t="shared" si="21"/>
        <v>100</v>
      </c>
      <c r="H83" s="19">
        <f t="shared" si="22"/>
        <v>0</v>
      </c>
      <c r="I83" s="19">
        <f>+reg2!I39</f>
        <v>59</v>
      </c>
      <c r="J83" s="19">
        <f>+reg2!J39</f>
        <v>40</v>
      </c>
      <c r="K83" s="19">
        <f t="shared" si="23"/>
        <v>67.79661016949152</v>
      </c>
      <c r="L83" s="19">
        <f t="shared" si="24"/>
        <v>19</v>
      </c>
      <c r="M83" s="19">
        <f>+reg2!M39</f>
        <v>10739</v>
      </c>
      <c r="N83" s="19">
        <f>+reg2!N39</f>
        <v>9912</v>
      </c>
      <c r="O83" s="19">
        <f>+reg2!O39</f>
        <v>10652</v>
      </c>
      <c r="P83" s="19">
        <f t="shared" si="25"/>
        <v>99.18986870285875</v>
      </c>
      <c r="Q83" s="32" t="s">
        <v>148</v>
      </c>
      <c r="X83" s="116" t="e">
        <f>+reg2!#REF!</f>
        <v>#REF!</v>
      </c>
      <c r="Y83" s="116" t="e">
        <f>+reg2!#REF!</f>
        <v>#REF!</v>
      </c>
      <c r="Z83" s="116" t="e">
        <f t="shared" si="26"/>
        <v>#REF!</v>
      </c>
    </row>
    <row r="84" spans="2:26" ht="15">
      <c r="B84" s="16">
        <f t="shared" si="27"/>
        <v>5</v>
      </c>
      <c r="C84" s="17" t="s">
        <v>12</v>
      </c>
      <c r="D84" s="17"/>
      <c r="E84" s="19">
        <f>+reg2!E40</f>
        <v>38</v>
      </c>
      <c r="F84" s="19">
        <f>+reg2!F40</f>
        <v>38</v>
      </c>
      <c r="G84" s="19">
        <f t="shared" si="21"/>
        <v>100</v>
      </c>
      <c r="H84" s="19">
        <f t="shared" si="22"/>
        <v>0</v>
      </c>
      <c r="I84" s="19">
        <f>+reg2!I40</f>
        <v>20</v>
      </c>
      <c r="J84" s="19">
        <f>+reg2!J40</f>
        <v>18</v>
      </c>
      <c r="K84" s="19">
        <f t="shared" si="23"/>
        <v>90</v>
      </c>
      <c r="L84" s="19">
        <f t="shared" si="24"/>
        <v>2</v>
      </c>
      <c r="M84" s="19">
        <f>+reg2!M40</f>
        <v>19012</v>
      </c>
      <c r="N84" s="19">
        <f>+reg2!N40</f>
        <v>17436</v>
      </c>
      <c r="O84" s="19">
        <f>+reg2!O40</f>
        <v>18178</v>
      </c>
      <c r="P84" s="19">
        <f t="shared" si="25"/>
        <v>95.61329686513781</v>
      </c>
      <c r="Q84" s="32" t="s">
        <v>148</v>
      </c>
      <c r="X84" s="116" t="e">
        <f>+reg2!#REF!</f>
        <v>#REF!</v>
      </c>
      <c r="Y84" s="116" t="e">
        <f>+reg2!#REF!</f>
        <v>#REF!</v>
      </c>
      <c r="Z84" s="116" t="e">
        <f t="shared" si="26"/>
        <v>#REF!</v>
      </c>
    </row>
    <row r="85" spans="2:26" ht="15">
      <c r="B85" s="16">
        <f t="shared" si="27"/>
        <v>6</v>
      </c>
      <c r="C85" s="17" t="s">
        <v>43</v>
      </c>
      <c r="D85" s="17"/>
      <c r="E85" s="19">
        <f>+reg2!E41+'[2]per ec'!E117</f>
        <v>32</v>
      </c>
      <c r="F85" s="19">
        <f>+reg2!F41+'[2]per ec'!F117</f>
        <v>32</v>
      </c>
      <c r="G85" s="19">
        <f t="shared" si="21"/>
        <v>100</v>
      </c>
      <c r="H85" s="19">
        <f t="shared" si="22"/>
        <v>0</v>
      </c>
      <c r="I85" s="19">
        <f>+reg2!I41+'[2]per ec'!I117</f>
        <v>74</v>
      </c>
      <c r="J85" s="19">
        <f>+reg2!J41+'[2]per ec'!J117</f>
        <v>73</v>
      </c>
      <c r="K85" s="19">
        <f t="shared" si="23"/>
        <v>98.64864864864865</v>
      </c>
      <c r="L85" s="19">
        <f t="shared" si="24"/>
        <v>1</v>
      </c>
      <c r="M85" s="19">
        <f>+reg2!M41+'[2]per ec'!M117</f>
        <v>13557</v>
      </c>
      <c r="N85" s="19">
        <f>+reg2!N41+'[2]per ec'!N117</f>
        <v>13546</v>
      </c>
      <c r="O85" s="19">
        <f>+reg2!O41+'[2]per ec'!N117</f>
        <v>13843</v>
      </c>
      <c r="P85" s="19">
        <f t="shared" si="25"/>
        <v>102.10961127093015</v>
      </c>
      <c r="Q85" s="32" t="s">
        <v>152</v>
      </c>
      <c r="X85" s="116" t="e">
        <f>+reg2!#REF!+'[2]per ec'!U117</f>
        <v>#REF!</v>
      </c>
      <c r="Y85" s="116" t="e">
        <f>+reg2!#REF!+'[2]per ec'!V117</f>
        <v>#REF!</v>
      </c>
      <c r="Z85" s="116" t="e">
        <f t="shared" si="26"/>
        <v>#REF!</v>
      </c>
    </row>
    <row r="86" spans="2:26" ht="15">
      <c r="B86" s="16">
        <f t="shared" si="27"/>
        <v>7</v>
      </c>
      <c r="C86" s="17" t="s">
        <v>156</v>
      </c>
      <c r="D86" s="17"/>
      <c r="E86" s="19">
        <f>+reg2!E42</f>
        <v>49</v>
      </c>
      <c r="F86" s="19">
        <f>+reg2!F42</f>
        <v>49</v>
      </c>
      <c r="G86" s="19">
        <f t="shared" si="21"/>
        <v>100</v>
      </c>
      <c r="H86" s="19">
        <f t="shared" si="22"/>
        <v>0</v>
      </c>
      <c r="I86" s="19">
        <f>+reg2!I42</f>
        <v>9</v>
      </c>
      <c r="J86" s="19">
        <f>+reg2!J42</f>
        <v>9</v>
      </c>
      <c r="K86" s="19">
        <f>+'[1]cagelco1'!K24</f>
        <v>66.66666666666666</v>
      </c>
      <c r="L86" s="19">
        <f t="shared" si="24"/>
        <v>0</v>
      </c>
      <c r="M86" s="19">
        <f>+reg2!M42</f>
        <v>33524</v>
      </c>
      <c r="N86" s="19">
        <f>+reg2!N42</f>
        <v>47851</v>
      </c>
      <c r="O86" s="19">
        <f>+reg2!O42</f>
        <v>49202</v>
      </c>
      <c r="P86" s="19">
        <f t="shared" si="25"/>
        <v>146.76649564491112</v>
      </c>
      <c r="Q86" s="32" t="s">
        <v>148</v>
      </c>
      <c r="X86" s="116" t="e">
        <f>+reg2!#REF!</f>
        <v>#REF!</v>
      </c>
      <c r="Y86" s="116" t="e">
        <f>+reg2!#REF!</f>
        <v>#REF!</v>
      </c>
      <c r="Z86" s="116" t="e">
        <f t="shared" si="26"/>
        <v>#REF!</v>
      </c>
    </row>
    <row r="87" spans="2:26" ht="15.75" thickBot="1">
      <c r="B87" s="16"/>
      <c r="C87" s="17"/>
      <c r="D87" s="17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0"/>
      <c r="X87" s="116"/>
      <c r="Y87" s="116"/>
      <c r="Z87" s="116"/>
    </row>
    <row r="88" spans="2:26" ht="15.75" thickBot="1">
      <c r="B88" s="35"/>
      <c r="C88" s="33" t="s">
        <v>92</v>
      </c>
      <c r="D88" s="33"/>
      <c r="E88" s="25">
        <f>SUM(E80:E87)</f>
        <v>235</v>
      </c>
      <c r="F88" s="25">
        <f>SUM(F80:F87)</f>
        <v>235</v>
      </c>
      <c r="G88" s="25">
        <f>+F88/E88*100</f>
        <v>100</v>
      </c>
      <c r="H88" s="25">
        <f>SUM(H80:H87)</f>
        <v>0</v>
      </c>
      <c r="I88" s="25">
        <f>SUM(I80:I87)</f>
        <v>218</v>
      </c>
      <c r="J88" s="25">
        <f>SUM(J80:J87)</f>
        <v>189</v>
      </c>
      <c r="K88" s="25">
        <f>+J88/I88*100</f>
        <v>86.69724770642202</v>
      </c>
      <c r="L88" s="25">
        <f>SUM(L80:L87)</f>
        <v>29</v>
      </c>
      <c r="M88" s="25">
        <f>SUM(M80:M87)</f>
        <v>101251</v>
      </c>
      <c r="N88" s="25">
        <f>SUM(N80:N87)</f>
        <v>113883</v>
      </c>
      <c r="O88" s="25">
        <f>SUM(O80:O87)</f>
        <v>117636</v>
      </c>
      <c r="P88" s="25">
        <f>+O88/M88*100</f>
        <v>116.18255622166696</v>
      </c>
      <c r="Q88" s="34"/>
      <c r="X88" s="118" t="e">
        <f>SUM(X80:X87)</f>
        <v>#REF!</v>
      </c>
      <c r="Y88" s="118" t="e">
        <f>SUM(Y80:Y87)</f>
        <v>#REF!</v>
      </c>
      <c r="Z88" s="118" t="e">
        <f>+Y88/X88*100</f>
        <v>#REF!</v>
      </c>
    </row>
    <row r="89" spans="2:26" ht="15">
      <c r="B89" s="287" t="s">
        <v>71</v>
      </c>
      <c r="C89" s="287"/>
      <c r="D89" s="287"/>
      <c r="E89" s="287"/>
      <c r="F89" s="287"/>
      <c r="G89" s="287"/>
      <c r="H89" s="287"/>
      <c r="I89" s="4"/>
      <c r="J89" s="4"/>
      <c r="K89" s="4"/>
      <c r="L89" s="4"/>
      <c r="X89" s="114"/>
      <c r="Y89" s="114"/>
      <c r="Z89" s="114"/>
    </row>
    <row r="90" spans="2:17" ht="15"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</row>
    <row r="91" spans="2:17" ht="15"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</row>
    <row r="92" spans="2:26" ht="1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X92" s="119"/>
      <c r="Y92" s="119"/>
      <c r="Z92" s="119"/>
    </row>
    <row r="93" spans="2:26" ht="16.5" thickBot="1">
      <c r="B93" s="2" t="s">
        <v>157</v>
      </c>
      <c r="M93" s="288"/>
      <c r="N93" s="288"/>
      <c r="O93" s="288"/>
      <c r="P93" s="27"/>
      <c r="X93" s="111"/>
      <c r="Z93" s="113"/>
    </row>
    <row r="94" spans="2:26" ht="15">
      <c r="B94" s="289" t="s">
        <v>155</v>
      </c>
      <c r="C94" s="290"/>
      <c r="D94" s="8"/>
      <c r="E94" s="295" t="s">
        <v>134</v>
      </c>
      <c r="F94" s="296"/>
      <c r="G94" s="296"/>
      <c r="H94" s="297"/>
      <c r="I94" s="295" t="s">
        <v>88</v>
      </c>
      <c r="J94" s="296"/>
      <c r="K94" s="296"/>
      <c r="L94" s="297"/>
      <c r="M94" s="298" t="s">
        <v>135</v>
      </c>
      <c r="N94" s="298"/>
      <c r="O94" s="298"/>
      <c r="P94" s="298"/>
      <c r="Q94" s="9" t="s">
        <v>71</v>
      </c>
      <c r="X94" s="124" t="s">
        <v>195</v>
      </c>
      <c r="Y94" s="125"/>
      <c r="Z94" s="126"/>
    </row>
    <row r="95" spans="2:26" ht="15">
      <c r="B95" s="291"/>
      <c r="C95" s="292"/>
      <c r="D95" s="10"/>
      <c r="E95" s="299" t="s">
        <v>89</v>
      </c>
      <c r="F95" s="284" t="s">
        <v>90</v>
      </c>
      <c r="G95" s="284"/>
      <c r="H95" s="285" t="s">
        <v>45</v>
      </c>
      <c r="I95" s="299" t="s">
        <v>89</v>
      </c>
      <c r="J95" s="284" t="s">
        <v>90</v>
      </c>
      <c r="K95" s="284"/>
      <c r="L95" s="285" t="s">
        <v>45</v>
      </c>
      <c r="M95" s="241" t="s">
        <v>206</v>
      </c>
      <c r="N95" s="238" t="s">
        <v>139</v>
      </c>
      <c r="O95" s="239"/>
      <c r="P95" s="240"/>
      <c r="Q95" s="11" t="s">
        <v>144</v>
      </c>
      <c r="X95" s="127" t="s">
        <v>138</v>
      </c>
      <c r="Y95" s="127" t="s">
        <v>139</v>
      </c>
      <c r="Z95" s="128"/>
    </row>
    <row r="96" spans="2:26" ht="23.25" thickBot="1">
      <c r="B96" s="293"/>
      <c r="C96" s="294"/>
      <c r="D96" s="12"/>
      <c r="E96" s="300"/>
      <c r="F96" s="13" t="s">
        <v>141</v>
      </c>
      <c r="G96" s="14" t="s">
        <v>91</v>
      </c>
      <c r="H96" s="286"/>
      <c r="I96" s="300"/>
      <c r="J96" s="13" t="s">
        <v>141</v>
      </c>
      <c r="K96" s="14" t="s">
        <v>91</v>
      </c>
      <c r="L96" s="286"/>
      <c r="M96" s="243"/>
      <c r="N96" s="225" t="s">
        <v>204</v>
      </c>
      <c r="O96" s="225" t="s">
        <v>205</v>
      </c>
      <c r="P96" s="226" t="s">
        <v>91</v>
      </c>
      <c r="Q96" s="15" t="s">
        <v>145</v>
      </c>
      <c r="X96" s="129" t="s">
        <v>196</v>
      </c>
      <c r="Y96" s="130" t="s">
        <v>141</v>
      </c>
      <c r="Z96" s="131" t="s">
        <v>91</v>
      </c>
    </row>
    <row r="97" spans="2:26" ht="15">
      <c r="B97" s="28">
        <v>1</v>
      </c>
      <c r="C97" s="165" t="s">
        <v>25</v>
      </c>
      <c r="D97" s="29"/>
      <c r="E97" s="30">
        <f>+reg2!E123</f>
        <v>26</v>
      </c>
      <c r="F97" s="30">
        <f>+reg2!F123</f>
        <v>26</v>
      </c>
      <c r="G97" s="19">
        <f aca="true" t="shared" si="28" ref="G97:G105">+F97/E97*100</f>
        <v>100</v>
      </c>
      <c r="H97" s="19">
        <f aca="true" t="shared" si="29" ref="H97:H105">+E97-F97</f>
        <v>0</v>
      </c>
      <c r="I97" s="30">
        <f>+reg2!I123</f>
        <v>9</v>
      </c>
      <c r="J97" s="30">
        <f>+reg2!J123</f>
        <v>9</v>
      </c>
      <c r="K97" s="19">
        <f aca="true" t="shared" si="30" ref="K97:K105">+J97/I97*100</f>
        <v>100</v>
      </c>
      <c r="L97" s="19">
        <f aca="true" t="shared" si="31" ref="L97:L105">+I97-J97</f>
        <v>0</v>
      </c>
      <c r="M97" s="30">
        <f>+reg2!M123</f>
        <v>10162</v>
      </c>
      <c r="N97" s="30">
        <f>+reg2!N123</f>
        <v>8525</v>
      </c>
      <c r="O97" s="30">
        <f>+reg2!O123</f>
        <v>8795</v>
      </c>
      <c r="P97" s="19">
        <f aca="true" t="shared" si="32" ref="P97:P105">+O97/M97*100</f>
        <v>86.54792363707932</v>
      </c>
      <c r="Q97" s="31" t="s">
        <v>158</v>
      </c>
      <c r="X97" s="120" t="e">
        <f>+reg2!#REF!</f>
        <v>#REF!</v>
      </c>
      <c r="Y97" s="120" t="e">
        <f>+reg2!#REF!</f>
        <v>#REF!</v>
      </c>
      <c r="Z97" s="120" t="e">
        <f>Y97/X97*100</f>
        <v>#REF!</v>
      </c>
    </row>
    <row r="98" spans="2:26" ht="15">
      <c r="B98" s="16">
        <f>B97+1</f>
        <v>2</v>
      </c>
      <c r="C98" s="164" t="s">
        <v>117</v>
      </c>
      <c r="D98" s="17"/>
      <c r="E98" s="19">
        <f>+reg2!E125</f>
        <v>12</v>
      </c>
      <c r="F98" s="19">
        <f>+reg2!F125</f>
        <v>12</v>
      </c>
      <c r="G98" s="19">
        <f t="shared" si="28"/>
        <v>100</v>
      </c>
      <c r="H98" s="19">
        <f t="shared" si="29"/>
        <v>0</v>
      </c>
      <c r="I98" s="19">
        <f>+reg2!I125</f>
        <v>0</v>
      </c>
      <c r="J98" s="19">
        <f>+reg2!J125</f>
        <v>0</v>
      </c>
      <c r="K98" s="19" t="e">
        <f t="shared" si="30"/>
        <v>#DIV/0!</v>
      </c>
      <c r="L98" s="19">
        <f t="shared" si="31"/>
        <v>0</v>
      </c>
      <c r="M98" s="19">
        <f>+reg2!M125</f>
        <v>1310</v>
      </c>
      <c r="N98" s="19">
        <f>+reg2!N125</f>
        <v>0</v>
      </c>
      <c r="O98" s="19">
        <f>+reg2!O125</f>
        <v>0</v>
      </c>
      <c r="P98" s="19">
        <f t="shared" si="32"/>
        <v>0</v>
      </c>
      <c r="Q98" s="32" t="s">
        <v>158</v>
      </c>
      <c r="X98" s="116" t="e">
        <f>+reg2!#REF!</f>
        <v>#REF!</v>
      </c>
      <c r="Y98" s="116" t="e">
        <f>+reg2!#REF!</f>
        <v>#REF!</v>
      </c>
      <c r="Z98" s="116" t="e">
        <f>Y98/X98*100</f>
        <v>#REF!</v>
      </c>
    </row>
    <row r="99" spans="2:26" ht="15">
      <c r="B99" s="16">
        <f aca="true" t="shared" si="33" ref="B99:B105">B98+1</f>
        <v>3</v>
      </c>
      <c r="C99" s="164" t="s">
        <v>159</v>
      </c>
      <c r="D99" s="17"/>
      <c r="E99" s="19">
        <f>+reg2!E124</f>
        <v>29</v>
      </c>
      <c r="F99" s="19">
        <f>+reg2!F124</f>
        <v>29</v>
      </c>
      <c r="G99" s="19">
        <f t="shared" si="28"/>
        <v>100</v>
      </c>
      <c r="H99" s="19">
        <f t="shared" si="29"/>
        <v>0</v>
      </c>
      <c r="I99" s="19">
        <f>+reg2!I124</f>
        <v>11</v>
      </c>
      <c r="J99" s="19">
        <f>+reg2!J124</f>
        <v>4</v>
      </c>
      <c r="K99" s="19">
        <f t="shared" si="30"/>
        <v>36.36363636363637</v>
      </c>
      <c r="L99" s="19">
        <f t="shared" si="31"/>
        <v>7</v>
      </c>
      <c r="M99" s="19">
        <f>+reg2!M124</f>
        <v>6637</v>
      </c>
      <c r="N99" s="19">
        <f>+reg2!N124</f>
        <v>5523</v>
      </c>
      <c r="O99" s="19">
        <f>+reg2!O124</f>
        <v>5589</v>
      </c>
      <c r="P99" s="19">
        <f t="shared" si="32"/>
        <v>84.20973331324394</v>
      </c>
      <c r="Q99" s="32" t="s">
        <v>158</v>
      </c>
      <c r="X99" s="116" t="e">
        <f>+reg2!#REF!</f>
        <v>#REF!</v>
      </c>
      <c r="Y99" s="116" t="e">
        <f>+reg2!#REF!</f>
        <v>#REF!</v>
      </c>
      <c r="Z99" s="116" t="e">
        <f aca="true" t="shared" si="34" ref="Z99:Z105">Y99/X99*100</f>
        <v>#REF!</v>
      </c>
    </row>
    <row r="100" spans="2:26" ht="15">
      <c r="B100" s="16">
        <f t="shared" si="33"/>
        <v>4</v>
      </c>
      <c r="C100" s="164" t="s">
        <v>26</v>
      </c>
      <c r="D100" s="17"/>
      <c r="E100" s="19">
        <f>+reg2!E126</f>
        <v>91</v>
      </c>
      <c r="F100" s="19">
        <f>+reg2!F126</f>
        <v>91</v>
      </c>
      <c r="G100" s="19">
        <f t="shared" si="28"/>
        <v>100</v>
      </c>
      <c r="H100" s="19">
        <f t="shared" si="29"/>
        <v>0</v>
      </c>
      <c r="I100" s="19">
        <f>+reg2!I126</f>
        <v>58</v>
      </c>
      <c r="J100" s="19">
        <f>+reg2!J126</f>
        <v>51</v>
      </c>
      <c r="K100" s="19">
        <f t="shared" si="30"/>
        <v>87.93103448275862</v>
      </c>
      <c r="L100" s="19">
        <f t="shared" si="31"/>
        <v>7</v>
      </c>
      <c r="M100" s="19">
        <f>+reg2!M126</f>
        <v>34669</v>
      </c>
      <c r="N100" s="19">
        <f>+reg2!N126</f>
        <v>35503</v>
      </c>
      <c r="O100" s="19">
        <f>+reg2!O126</f>
        <v>36522</v>
      </c>
      <c r="P100" s="19">
        <f t="shared" si="32"/>
        <v>105.34483255934697</v>
      </c>
      <c r="Q100" s="32" t="s">
        <v>158</v>
      </c>
      <c r="X100" s="116" t="e">
        <f>+reg2!#REF!</f>
        <v>#REF!</v>
      </c>
      <c r="Y100" s="116" t="e">
        <f>+reg2!#REF!</f>
        <v>#REF!</v>
      </c>
      <c r="Z100" s="116" t="e">
        <f t="shared" si="34"/>
        <v>#REF!</v>
      </c>
    </row>
    <row r="101" spans="2:26" ht="15">
      <c r="B101" s="16">
        <f t="shared" si="33"/>
        <v>5</v>
      </c>
      <c r="C101" s="164" t="s">
        <v>118</v>
      </c>
      <c r="D101" s="17"/>
      <c r="E101" s="19">
        <f>+reg2!E127</f>
        <v>10</v>
      </c>
      <c r="F101" s="19">
        <f>+reg2!F127</f>
        <v>10</v>
      </c>
      <c r="G101" s="19">
        <f t="shared" si="28"/>
        <v>100</v>
      </c>
      <c r="H101" s="19">
        <f t="shared" si="29"/>
        <v>0</v>
      </c>
      <c r="I101" s="19">
        <f>+reg2!I127</f>
        <v>0</v>
      </c>
      <c r="J101" s="19">
        <f>+reg2!J127</f>
        <v>0</v>
      </c>
      <c r="K101" s="19" t="e">
        <f t="shared" si="30"/>
        <v>#DIV/0!</v>
      </c>
      <c r="L101" s="19">
        <f t="shared" si="31"/>
        <v>0</v>
      </c>
      <c r="M101" s="19">
        <f>+reg2!M127</f>
        <v>977</v>
      </c>
      <c r="N101" s="19">
        <f>+reg2!N127</f>
        <v>0</v>
      </c>
      <c r="O101" s="19">
        <f>+reg2!O127</f>
        <v>0</v>
      </c>
      <c r="P101" s="19">
        <f t="shared" si="32"/>
        <v>0</v>
      </c>
      <c r="Q101" s="32" t="s">
        <v>158</v>
      </c>
      <c r="X101" s="116" t="e">
        <f>+reg2!#REF!</f>
        <v>#REF!</v>
      </c>
      <c r="Y101" s="116" t="e">
        <f>+reg2!#REF!</f>
        <v>#REF!</v>
      </c>
      <c r="Z101" s="116" t="e">
        <f t="shared" si="34"/>
        <v>#REF!</v>
      </c>
    </row>
    <row r="102" spans="2:26" ht="15">
      <c r="B102" s="16">
        <f t="shared" si="33"/>
        <v>6</v>
      </c>
      <c r="C102" s="164" t="s">
        <v>60</v>
      </c>
      <c r="D102" s="17"/>
      <c r="E102" s="19">
        <f>+reg2!E128</f>
        <v>17</v>
      </c>
      <c r="F102" s="19">
        <f>+reg2!F128</f>
        <v>17</v>
      </c>
      <c r="G102" s="19">
        <f t="shared" si="28"/>
        <v>100</v>
      </c>
      <c r="H102" s="19">
        <f t="shared" si="29"/>
        <v>0</v>
      </c>
      <c r="I102" s="19">
        <f>+reg2!I128</f>
        <v>10</v>
      </c>
      <c r="J102" s="19">
        <f>+reg2!J128</f>
        <v>10</v>
      </c>
      <c r="K102" s="19">
        <f t="shared" si="30"/>
        <v>100</v>
      </c>
      <c r="L102" s="19">
        <f t="shared" si="31"/>
        <v>0</v>
      </c>
      <c r="M102" s="19">
        <f>+reg2!M128</f>
        <v>5134</v>
      </c>
      <c r="N102" s="19">
        <f>+reg2!N128</f>
        <v>3661</v>
      </c>
      <c r="O102" s="19">
        <f>+reg2!O128</f>
        <v>3750</v>
      </c>
      <c r="P102" s="19">
        <f t="shared" si="32"/>
        <v>73.04246201791975</v>
      </c>
      <c r="Q102" s="32" t="s">
        <v>158</v>
      </c>
      <c r="X102" s="116" t="e">
        <f>+reg2!#REF!</f>
        <v>#REF!</v>
      </c>
      <c r="Y102" s="116" t="e">
        <f>+reg2!#REF!</f>
        <v>#REF!</v>
      </c>
      <c r="Z102" s="116" t="e">
        <f t="shared" si="34"/>
        <v>#REF!</v>
      </c>
    </row>
    <row r="103" spans="2:26" ht="15">
      <c r="B103" s="16">
        <f t="shared" si="33"/>
        <v>7</v>
      </c>
      <c r="C103" s="164" t="s">
        <v>46</v>
      </c>
      <c r="D103" s="17"/>
      <c r="E103" s="19">
        <f>+reg2!E129</f>
        <v>20</v>
      </c>
      <c r="F103" s="19">
        <f>+reg2!F129</f>
        <v>20</v>
      </c>
      <c r="G103" s="19">
        <f t="shared" si="28"/>
        <v>100</v>
      </c>
      <c r="H103" s="19">
        <f t="shared" si="29"/>
        <v>0</v>
      </c>
      <c r="I103" s="19">
        <f>+reg2!I129</f>
        <v>8</v>
      </c>
      <c r="J103" s="19">
        <f>+reg2!J129</f>
        <v>6</v>
      </c>
      <c r="K103" s="19">
        <f t="shared" si="30"/>
        <v>75</v>
      </c>
      <c r="L103" s="19">
        <f t="shared" si="31"/>
        <v>2</v>
      </c>
      <c r="M103" s="19">
        <f>+reg2!M129</f>
        <v>4860</v>
      </c>
      <c r="N103" s="19">
        <f>+reg2!N129</f>
        <v>3266</v>
      </c>
      <c r="O103" s="19">
        <f>+reg2!O129</f>
        <v>3398</v>
      </c>
      <c r="P103" s="19">
        <f t="shared" si="32"/>
        <v>69.91769547325103</v>
      </c>
      <c r="Q103" s="32" t="s">
        <v>158</v>
      </c>
      <c r="X103" s="116" t="e">
        <f>+reg2!#REF!</f>
        <v>#REF!</v>
      </c>
      <c r="Y103" s="116" t="e">
        <f>+reg2!#REF!</f>
        <v>#REF!</v>
      </c>
      <c r="Z103" s="116" t="e">
        <f t="shared" si="34"/>
        <v>#REF!</v>
      </c>
    </row>
    <row r="104" spans="2:26" ht="15">
      <c r="B104" s="16">
        <f t="shared" si="33"/>
        <v>8</v>
      </c>
      <c r="C104" s="164" t="s">
        <v>47</v>
      </c>
      <c r="D104" s="17"/>
      <c r="E104" s="19">
        <f>+reg2!E130</f>
        <v>27</v>
      </c>
      <c r="F104" s="19">
        <f>+reg2!F130</f>
        <v>27</v>
      </c>
      <c r="G104" s="19">
        <f t="shared" si="28"/>
        <v>100</v>
      </c>
      <c r="H104" s="19">
        <f t="shared" si="29"/>
        <v>0</v>
      </c>
      <c r="I104" s="19">
        <f>+reg2!I130</f>
        <v>8</v>
      </c>
      <c r="J104" s="19">
        <f>+reg2!J130</f>
        <v>6</v>
      </c>
      <c r="K104" s="19">
        <f t="shared" si="30"/>
        <v>75</v>
      </c>
      <c r="L104" s="19">
        <f t="shared" si="31"/>
        <v>2</v>
      </c>
      <c r="M104" s="19">
        <f>+reg2!M130</f>
        <v>4980</v>
      </c>
      <c r="N104" s="19">
        <f>+reg2!N130</f>
        <v>4186</v>
      </c>
      <c r="O104" s="19">
        <f>+reg2!O130</f>
        <v>4257</v>
      </c>
      <c r="P104" s="19">
        <f t="shared" si="32"/>
        <v>85.48192771084338</v>
      </c>
      <c r="Q104" s="32" t="s">
        <v>158</v>
      </c>
      <c r="X104" s="116" t="e">
        <f>+reg2!#REF!</f>
        <v>#REF!</v>
      </c>
      <c r="Y104" s="116" t="e">
        <f>+reg2!#REF!</f>
        <v>#REF!</v>
      </c>
      <c r="Z104" s="116" t="e">
        <f t="shared" si="34"/>
        <v>#REF!</v>
      </c>
    </row>
    <row r="105" spans="2:26" ht="15">
      <c r="B105" s="16">
        <f t="shared" si="33"/>
        <v>9</v>
      </c>
      <c r="C105" s="164" t="s">
        <v>27</v>
      </c>
      <c r="D105" s="17"/>
      <c r="E105" s="19">
        <f>+reg2!E131</f>
        <v>46</v>
      </c>
      <c r="F105" s="19">
        <f>+reg2!F131</f>
        <v>46</v>
      </c>
      <c r="G105" s="19">
        <f t="shared" si="28"/>
        <v>100</v>
      </c>
      <c r="H105" s="19">
        <f t="shared" si="29"/>
        <v>0</v>
      </c>
      <c r="I105" s="19">
        <f>+reg2!I131</f>
        <v>23</v>
      </c>
      <c r="J105" s="19">
        <f>+reg2!J131</f>
        <v>18</v>
      </c>
      <c r="K105" s="19">
        <f t="shared" si="30"/>
        <v>78.26086956521739</v>
      </c>
      <c r="L105" s="19">
        <f t="shared" si="31"/>
        <v>5</v>
      </c>
      <c r="M105" s="19">
        <f>+reg2!M131</f>
        <v>15541</v>
      </c>
      <c r="N105" s="19">
        <f>+reg2!N131</f>
        <v>13790</v>
      </c>
      <c r="O105" s="19">
        <f>+reg2!O131</f>
        <v>14123</v>
      </c>
      <c r="P105" s="19">
        <f t="shared" si="32"/>
        <v>90.87574802136285</v>
      </c>
      <c r="Q105" s="32" t="s">
        <v>158</v>
      </c>
      <c r="X105" s="116" t="e">
        <f>+reg2!#REF!</f>
        <v>#REF!</v>
      </c>
      <c r="Y105" s="116" t="e">
        <f>+reg2!#REF!</f>
        <v>#REF!</v>
      </c>
      <c r="Z105" s="116" t="e">
        <f t="shared" si="34"/>
        <v>#REF!</v>
      </c>
    </row>
    <row r="106" spans="2:26" ht="15.75" thickBot="1">
      <c r="B106" s="16"/>
      <c r="C106" s="17"/>
      <c r="D106" s="17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0"/>
      <c r="X106" s="116"/>
      <c r="Y106" s="116"/>
      <c r="Z106" s="116"/>
    </row>
    <row r="107" spans="2:26" ht="15.75" thickBot="1">
      <c r="B107" s="35"/>
      <c r="C107" s="33" t="s">
        <v>92</v>
      </c>
      <c r="D107" s="33"/>
      <c r="E107" s="25">
        <f>SUM(E97:E105)</f>
        <v>278</v>
      </c>
      <c r="F107" s="25">
        <f>SUM(F97:F105)</f>
        <v>278</v>
      </c>
      <c r="G107" s="25">
        <f>+F107/E107*100</f>
        <v>100</v>
      </c>
      <c r="H107" s="25">
        <f>SUM(H97:H105)</f>
        <v>0</v>
      </c>
      <c r="I107" s="25">
        <f>SUM(I97:I105)</f>
        <v>127</v>
      </c>
      <c r="J107" s="25">
        <f>SUM(J97:J105)</f>
        <v>104</v>
      </c>
      <c r="K107" s="25">
        <f>+J107/I107*100</f>
        <v>81.88976377952756</v>
      </c>
      <c r="L107" s="25">
        <f>SUM(L97:L105)</f>
        <v>23</v>
      </c>
      <c r="M107" s="25">
        <f>SUM(M97:M105)</f>
        <v>84270</v>
      </c>
      <c r="N107" s="25">
        <f>SUM(N97:N105)</f>
        <v>74454</v>
      </c>
      <c r="O107" s="25">
        <f>SUM(O97:O105)</f>
        <v>76434</v>
      </c>
      <c r="P107" s="25">
        <f>+O107/M107*100</f>
        <v>90.70131719473122</v>
      </c>
      <c r="Q107" s="34"/>
      <c r="X107" s="118" t="e">
        <f>SUM(X97:X105)</f>
        <v>#REF!</v>
      </c>
      <c r="Y107" s="118" t="e">
        <f>SUM(Y97:Y105)</f>
        <v>#REF!</v>
      </c>
      <c r="Z107" s="118" t="e">
        <f>+Y107/X107*100</f>
        <v>#REF!</v>
      </c>
    </row>
    <row r="108" spans="2:26" ht="15">
      <c r="B108" s="287" t="s">
        <v>71</v>
      </c>
      <c r="C108" s="287"/>
      <c r="D108" s="287"/>
      <c r="E108" s="287"/>
      <c r="F108" s="287"/>
      <c r="G108" s="287"/>
      <c r="H108" s="287"/>
      <c r="I108" s="4"/>
      <c r="J108" s="4"/>
      <c r="K108" s="4"/>
      <c r="L108" s="4"/>
      <c r="X108" s="114"/>
      <c r="Y108" s="114"/>
      <c r="Z108" s="114"/>
    </row>
    <row r="109" spans="2:17" ht="15"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</row>
    <row r="110" spans="2:17" ht="15"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</row>
    <row r="111" spans="2:26" ht="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X111" s="119"/>
      <c r="Y111" s="119"/>
      <c r="Z111" s="119"/>
    </row>
    <row r="112" spans="2:26" ht="16.5" thickBot="1">
      <c r="B112" s="2" t="s">
        <v>160</v>
      </c>
      <c r="M112" s="288"/>
      <c r="N112" s="288"/>
      <c r="O112" s="288"/>
      <c r="P112" s="27"/>
      <c r="X112" s="111"/>
      <c r="Z112" s="113"/>
    </row>
    <row r="113" spans="2:26" ht="15">
      <c r="B113" s="289" t="s">
        <v>143</v>
      </c>
      <c r="C113" s="290"/>
      <c r="D113" s="8"/>
      <c r="E113" s="295" t="s">
        <v>134</v>
      </c>
      <c r="F113" s="296"/>
      <c r="G113" s="296"/>
      <c r="H113" s="297"/>
      <c r="I113" s="295" t="s">
        <v>88</v>
      </c>
      <c r="J113" s="296"/>
      <c r="K113" s="296"/>
      <c r="L113" s="297"/>
      <c r="M113" s="298" t="s">
        <v>135</v>
      </c>
      <c r="N113" s="298"/>
      <c r="O113" s="298"/>
      <c r="P113" s="298"/>
      <c r="Q113" s="9" t="s">
        <v>71</v>
      </c>
      <c r="X113" s="124" t="s">
        <v>195</v>
      </c>
      <c r="Y113" s="125"/>
      <c r="Z113" s="126"/>
    </row>
    <row r="114" spans="2:26" ht="15">
      <c r="B114" s="291"/>
      <c r="C114" s="292"/>
      <c r="D114" s="10"/>
      <c r="E114" s="299" t="s">
        <v>89</v>
      </c>
      <c r="F114" s="284" t="s">
        <v>90</v>
      </c>
      <c r="G114" s="284"/>
      <c r="H114" s="285" t="s">
        <v>45</v>
      </c>
      <c r="I114" s="299" t="s">
        <v>89</v>
      </c>
      <c r="J114" s="284" t="s">
        <v>90</v>
      </c>
      <c r="K114" s="284"/>
      <c r="L114" s="285" t="s">
        <v>45</v>
      </c>
      <c r="M114" s="241" t="s">
        <v>206</v>
      </c>
      <c r="N114" s="238" t="s">
        <v>139</v>
      </c>
      <c r="O114" s="239"/>
      <c r="P114" s="240"/>
      <c r="Q114" s="11" t="s">
        <v>144</v>
      </c>
      <c r="X114" s="127" t="s">
        <v>138</v>
      </c>
      <c r="Y114" s="127" t="s">
        <v>139</v>
      </c>
      <c r="Z114" s="128"/>
    </row>
    <row r="115" spans="2:26" ht="23.25" thickBot="1">
      <c r="B115" s="293"/>
      <c r="C115" s="294"/>
      <c r="D115" s="12"/>
      <c r="E115" s="300"/>
      <c r="F115" s="13" t="s">
        <v>141</v>
      </c>
      <c r="G115" s="14" t="s">
        <v>91</v>
      </c>
      <c r="H115" s="286"/>
      <c r="I115" s="300"/>
      <c r="J115" s="13" t="s">
        <v>141</v>
      </c>
      <c r="K115" s="14" t="s">
        <v>91</v>
      </c>
      <c r="L115" s="286"/>
      <c r="M115" s="243"/>
      <c r="N115" s="225" t="s">
        <v>204</v>
      </c>
      <c r="O115" s="225" t="s">
        <v>205</v>
      </c>
      <c r="P115" s="226" t="s">
        <v>91</v>
      </c>
      <c r="Q115" s="15" t="s">
        <v>145</v>
      </c>
      <c r="X115" s="129" t="s">
        <v>196</v>
      </c>
      <c r="Y115" s="130" t="s">
        <v>141</v>
      </c>
      <c r="Z115" s="131" t="s">
        <v>91</v>
      </c>
    </row>
    <row r="116" spans="2:26" ht="15">
      <c r="B116" s="16">
        <v>1</v>
      </c>
      <c r="C116" s="164" t="s">
        <v>24</v>
      </c>
      <c r="D116" s="17"/>
      <c r="E116" s="19">
        <f>+reg2!E133</f>
        <v>29</v>
      </c>
      <c r="F116" s="19">
        <f>+reg2!F133</f>
        <v>29</v>
      </c>
      <c r="G116" s="19">
        <f aca="true" t="shared" si="35" ref="G116:G121">+F116/E116*100</f>
        <v>100</v>
      </c>
      <c r="H116" s="19">
        <f aca="true" t="shared" si="36" ref="H116:H121">+E116-F116</f>
        <v>0</v>
      </c>
      <c r="I116" s="19">
        <f>+reg2!I133</f>
        <v>22</v>
      </c>
      <c r="J116" s="19">
        <f>+reg2!J133</f>
        <v>11</v>
      </c>
      <c r="K116" s="19">
        <f aca="true" t="shared" si="37" ref="K116:K121">+J116/I116*100</f>
        <v>50</v>
      </c>
      <c r="L116" s="19">
        <f aca="true" t="shared" si="38" ref="L116:L121">+I116-J116</f>
        <v>11</v>
      </c>
      <c r="M116" s="19">
        <f>+reg2!M133</f>
        <v>6941</v>
      </c>
      <c r="N116" s="19">
        <f>+reg2!N133</f>
        <v>5144</v>
      </c>
      <c r="O116" s="19">
        <f>+reg2!O133</f>
        <v>5214</v>
      </c>
      <c r="P116" s="19">
        <f aca="true" t="shared" si="39" ref="P116:P121">+O116/M116*100</f>
        <v>75.1188589540412</v>
      </c>
      <c r="Q116" s="32" t="s">
        <v>158</v>
      </c>
      <c r="X116" s="116" t="e">
        <f>+reg2!#REF!</f>
        <v>#REF!</v>
      </c>
      <c r="Y116" s="116" t="e">
        <f>+reg2!#REF!</f>
        <v>#REF!</v>
      </c>
      <c r="Z116" s="116" t="e">
        <f aca="true" t="shared" si="40" ref="Z116:Z121">Y116/X116*100</f>
        <v>#REF!</v>
      </c>
    </row>
    <row r="117" spans="2:26" ht="15">
      <c r="B117" s="16">
        <f>+B116+1</f>
        <v>2</v>
      </c>
      <c r="C117" s="164" t="s">
        <v>119</v>
      </c>
      <c r="D117" s="17"/>
      <c r="E117" s="19">
        <f>+reg2!E134</f>
        <v>16</v>
      </c>
      <c r="F117" s="19">
        <f>+reg2!F134</f>
        <v>16</v>
      </c>
      <c r="G117" s="19">
        <f t="shared" si="35"/>
        <v>100</v>
      </c>
      <c r="H117" s="19">
        <f t="shared" si="36"/>
        <v>0</v>
      </c>
      <c r="I117" s="19">
        <f>+reg2!I134</f>
        <v>2</v>
      </c>
      <c r="J117" s="19">
        <f>+reg2!J134</f>
        <v>2</v>
      </c>
      <c r="K117" s="19">
        <f>+'[1]iselco2'!K25</f>
        <v>0</v>
      </c>
      <c r="L117" s="19">
        <f t="shared" si="38"/>
        <v>0</v>
      </c>
      <c r="M117" s="19">
        <f>+reg2!M134</f>
        <v>6791</v>
      </c>
      <c r="N117" s="19">
        <f>+reg2!N134</f>
        <v>6039</v>
      </c>
      <c r="O117" s="19">
        <f>+reg2!O134</f>
        <v>6173</v>
      </c>
      <c r="P117" s="19">
        <f t="shared" si="39"/>
        <v>90.8997202179355</v>
      </c>
      <c r="Q117" s="32" t="s">
        <v>158</v>
      </c>
      <c r="X117" s="116" t="e">
        <f>+reg2!#REF!</f>
        <v>#REF!</v>
      </c>
      <c r="Y117" s="116" t="e">
        <f>+reg2!#REF!</f>
        <v>#REF!</v>
      </c>
      <c r="Z117" s="116" t="e">
        <f t="shared" si="40"/>
        <v>#REF!</v>
      </c>
    </row>
    <row r="118" spans="2:26" ht="15">
      <c r="B118" s="16">
        <f>+B117+1</f>
        <v>3</v>
      </c>
      <c r="C118" s="164" t="s">
        <v>53</v>
      </c>
      <c r="D118" s="17"/>
      <c r="E118" s="19">
        <f>+reg2!E135</f>
        <v>25</v>
      </c>
      <c r="F118" s="19">
        <f>+reg2!F135</f>
        <v>25</v>
      </c>
      <c r="G118" s="19">
        <f t="shared" si="35"/>
        <v>100</v>
      </c>
      <c r="H118" s="19">
        <f t="shared" si="36"/>
        <v>0</v>
      </c>
      <c r="I118" s="19">
        <f>+reg2!I135</f>
        <v>14</v>
      </c>
      <c r="J118" s="19">
        <f>+reg2!J135</f>
        <v>8</v>
      </c>
      <c r="K118" s="19">
        <f t="shared" si="37"/>
        <v>57.14285714285714</v>
      </c>
      <c r="L118" s="19">
        <f t="shared" si="38"/>
        <v>6</v>
      </c>
      <c r="M118" s="19">
        <f>+reg2!M135</f>
        <v>7413</v>
      </c>
      <c r="N118" s="19">
        <f>+reg2!N135</f>
        <v>6153</v>
      </c>
      <c r="O118" s="19">
        <f>+reg2!O135</f>
        <v>6235</v>
      </c>
      <c r="P118" s="19">
        <f t="shared" si="39"/>
        <v>84.10899770673142</v>
      </c>
      <c r="Q118" s="32" t="s">
        <v>158</v>
      </c>
      <c r="X118" s="116" t="e">
        <f>+reg2!#REF!</f>
        <v>#REF!</v>
      </c>
      <c r="Y118" s="116" t="e">
        <f>+reg2!#REF!</f>
        <v>#REF!</v>
      </c>
      <c r="Z118" s="116" t="e">
        <f t="shared" si="40"/>
        <v>#REF!</v>
      </c>
    </row>
    <row r="119" spans="2:26" ht="15">
      <c r="B119" s="16">
        <f>+B118+1</f>
        <v>4</v>
      </c>
      <c r="C119" s="164" t="s">
        <v>116</v>
      </c>
      <c r="D119" s="17"/>
      <c r="E119" s="19">
        <f>+reg2!E136</f>
        <v>17</v>
      </c>
      <c r="F119" s="19">
        <f>+reg2!F136</f>
        <v>17</v>
      </c>
      <c r="G119" s="19">
        <f>+F119/E119*100</f>
        <v>100</v>
      </c>
      <c r="H119" s="19">
        <f>+E119-F119</f>
        <v>0</v>
      </c>
      <c r="I119" s="19">
        <f>+reg2!I136</f>
        <v>4</v>
      </c>
      <c r="J119" s="19">
        <f>+reg2!J136</f>
        <v>0</v>
      </c>
      <c r="K119" s="19">
        <f>+J119/I119*100</f>
        <v>0</v>
      </c>
      <c r="L119" s="19">
        <f>+I119-J119</f>
        <v>4</v>
      </c>
      <c r="M119" s="19">
        <f>+reg2!M136</f>
        <v>3826</v>
      </c>
      <c r="N119" s="19">
        <f>+reg2!N136</f>
        <v>963</v>
      </c>
      <c r="O119" s="19">
        <f>+reg2!O136</f>
        <v>963</v>
      </c>
      <c r="P119" s="19">
        <f>+O119/M119*100</f>
        <v>25.169890224777834</v>
      </c>
      <c r="Q119" s="32" t="s">
        <v>158</v>
      </c>
      <c r="X119" s="116" t="e">
        <f>+reg2!#REF!</f>
        <v>#REF!</v>
      </c>
      <c r="Y119" s="116" t="e">
        <f>+reg2!#REF!</f>
        <v>#REF!</v>
      </c>
      <c r="Z119" s="116" t="e">
        <f t="shared" si="40"/>
        <v>#REF!</v>
      </c>
    </row>
    <row r="120" spans="2:26" ht="15">
      <c r="B120" s="16">
        <f>+B119+1</f>
        <v>5</v>
      </c>
      <c r="C120" s="164" t="s">
        <v>72</v>
      </c>
      <c r="D120" s="17"/>
      <c r="E120" s="19">
        <f>+reg2!E92</f>
        <v>20</v>
      </c>
      <c r="F120" s="19">
        <f>+reg2!F92</f>
        <v>20</v>
      </c>
      <c r="G120" s="19">
        <f>+F120/E120*100</f>
        <v>100</v>
      </c>
      <c r="H120" s="19">
        <f>+E120-F120</f>
        <v>0</v>
      </c>
      <c r="I120" s="19">
        <f>+reg2!I92</f>
        <v>13</v>
      </c>
      <c r="J120" s="19">
        <f>+reg2!J92</f>
        <v>13</v>
      </c>
      <c r="K120" s="19">
        <f>+J120/I120*100</f>
        <v>100</v>
      </c>
      <c r="L120" s="19">
        <f>+I120-J120</f>
        <v>0</v>
      </c>
      <c r="M120" s="19">
        <f>+reg2!M92</f>
        <v>6270</v>
      </c>
      <c r="N120" s="19">
        <f>+reg2!N92</f>
        <v>5913</v>
      </c>
      <c r="O120" s="19">
        <f>+reg2!O92</f>
        <v>6079</v>
      </c>
      <c r="P120" s="19">
        <f>+O120/M120*100</f>
        <v>96.95374800637958</v>
      </c>
      <c r="Q120" s="32" t="s">
        <v>163</v>
      </c>
      <c r="X120" s="116" t="e">
        <f>+reg2!#REF!</f>
        <v>#REF!</v>
      </c>
      <c r="Y120" s="116" t="e">
        <f>+reg2!#REF!</f>
        <v>#REF!</v>
      </c>
      <c r="Z120" s="116" t="e">
        <f t="shared" si="40"/>
        <v>#REF!</v>
      </c>
    </row>
    <row r="121" spans="2:26" ht="15">
      <c r="B121" s="16">
        <f>+B120+1</f>
        <v>6</v>
      </c>
      <c r="C121" s="164" t="s">
        <v>54</v>
      </c>
      <c r="D121" s="17"/>
      <c r="E121" s="19">
        <f>+reg2!E137</f>
        <v>36</v>
      </c>
      <c r="F121" s="19">
        <f>+reg2!F137</f>
        <v>36</v>
      </c>
      <c r="G121" s="19">
        <f t="shared" si="35"/>
        <v>100</v>
      </c>
      <c r="H121" s="19">
        <f t="shared" si="36"/>
        <v>0</v>
      </c>
      <c r="I121" s="19">
        <f>+reg2!I137</f>
        <v>179</v>
      </c>
      <c r="J121" s="19">
        <f>+reg2!J137</f>
        <v>134</v>
      </c>
      <c r="K121" s="19">
        <f t="shared" si="37"/>
        <v>74.86033519553072</v>
      </c>
      <c r="L121" s="19">
        <f t="shared" si="38"/>
        <v>45</v>
      </c>
      <c r="M121" s="19">
        <f>+reg2!M137</f>
        <v>12220</v>
      </c>
      <c r="N121" s="19">
        <f>+reg2!N137</f>
        <v>4522</v>
      </c>
      <c r="O121" s="19">
        <f>+reg2!O137</f>
        <v>9028</v>
      </c>
      <c r="P121" s="19">
        <f t="shared" si="39"/>
        <v>73.87888707037644</v>
      </c>
      <c r="Q121" s="32" t="s">
        <v>158</v>
      </c>
      <c r="X121" s="116" t="e">
        <f>+reg2!#REF!</f>
        <v>#REF!</v>
      </c>
      <c r="Y121" s="116" t="e">
        <f>+reg2!#REF!</f>
        <v>#REF!</v>
      </c>
      <c r="Z121" s="116" t="e">
        <f t="shared" si="40"/>
        <v>#REF!</v>
      </c>
    </row>
    <row r="122" spans="2:26" ht="15.75" thickBot="1">
      <c r="B122" s="16"/>
      <c r="C122" s="17"/>
      <c r="D122" s="17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20"/>
      <c r="X122" s="116"/>
      <c r="Y122" s="116"/>
      <c r="Z122" s="116"/>
    </row>
    <row r="123" spans="2:26" ht="15.75" thickBot="1">
      <c r="B123" s="35"/>
      <c r="C123" s="33" t="s">
        <v>92</v>
      </c>
      <c r="D123" s="33"/>
      <c r="E123" s="25">
        <f>SUM(E116:E121)</f>
        <v>143</v>
      </c>
      <c r="F123" s="25">
        <f>SUM(F116:F121)</f>
        <v>143</v>
      </c>
      <c r="G123" s="25">
        <f>+F123/E123*100</f>
        <v>100</v>
      </c>
      <c r="H123" s="25">
        <f>SUM(H116:H121)</f>
        <v>0</v>
      </c>
      <c r="I123" s="25">
        <f>SUM(I116:I121)</f>
        <v>234</v>
      </c>
      <c r="J123" s="25">
        <f>SUM(J116:J121)</f>
        <v>168</v>
      </c>
      <c r="K123" s="25">
        <f>+J123/I123*100</f>
        <v>71.7948717948718</v>
      </c>
      <c r="L123" s="25">
        <f>SUM(L116:L121)</f>
        <v>66</v>
      </c>
      <c r="M123" s="25">
        <f>SUM(M116:M121)</f>
        <v>43461</v>
      </c>
      <c r="N123" s="25">
        <f>SUM(N116:N121)</f>
        <v>28734</v>
      </c>
      <c r="O123" s="25">
        <f>SUM(O116:O121)</f>
        <v>33692</v>
      </c>
      <c r="P123" s="25">
        <f>+O123/M123*100</f>
        <v>77.52237638342422</v>
      </c>
      <c r="Q123" s="34"/>
      <c r="X123" s="118" t="e">
        <f>SUM(X116:X121)</f>
        <v>#REF!</v>
      </c>
      <c r="Y123" s="118" t="e">
        <f>SUM(Y116:Y121)</f>
        <v>#REF!</v>
      </c>
      <c r="Z123" s="118" t="e">
        <f>+Y123/X123*100</f>
        <v>#REF!</v>
      </c>
    </row>
    <row r="124" spans="2:26" ht="15">
      <c r="B124" s="287" t="s">
        <v>71</v>
      </c>
      <c r="C124" s="287"/>
      <c r="D124" s="287"/>
      <c r="E124" s="287"/>
      <c r="F124" s="287"/>
      <c r="G124" s="287"/>
      <c r="H124" s="287"/>
      <c r="I124" s="4"/>
      <c r="J124" s="4"/>
      <c r="K124" s="4"/>
      <c r="L124" s="4"/>
      <c r="X124" s="114"/>
      <c r="Y124" s="114"/>
      <c r="Z124" s="114"/>
    </row>
    <row r="125" spans="2:17" ht="15"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</row>
    <row r="126" spans="2:17" ht="15"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</row>
    <row r="127" spans="2:26" ht="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X127" s="119"/>
      <c r="Y127" s="119"/>
      <c r="Z127" s="119"/>
    </row>
    <row r="128" spans="2:26" ht="16.5" thickBot="1">
      <c r="B128" s="2" t="s">
        <v>162</v>
      </c>
      <c r="M128" s="288"/>
      <c r="N128" s="288"/>
      <c r="O128" s="288"/>
      <c r="P128" s="27"/>
      <c r="X128" s="111"/>
      <c r="Z128" s="113"/>
    </row>
    <row r="129" spans="2:26" ht="15">
      <c r="B129" s="289" t="s">
        <v>155</v>
      </c>
      <c r="C129" s="290"/>
      <c r="D129" s="8"/>
      <c r="E129" s="295" t="s">
        <v>134</v>
      </c>
      <c r="F129" s="296"/>
      <c r="G129" s="296"/>
      <c r="H129" s="297"/>
      <c r="I129" s="295" t="s">
        <v>88</v>
      </c>
      <c r="J129" s="296"/>
      <c r="K129" s="296"/>
      <c r="L129" s="297"/>
      <c r="M129" s="298" t="s">
        <v>135</v>
      </c>
      <c r="N129" s="298"/>
      <c r="O129" s="298"/>
      <c r="P129" s="298"/>
      <c r="Q129" s="9" t="s">
        <v>71</v>
      </c>
      <c r="X129" s="124" t="s">
        <v>195</v>
      </c>
      <c r="Y129" s="125"/>
      <c r="Z129" s="126"/>
    </row>
    <row r="130" spans="2:26" ht="15">
      <c r="B130" s="291"/>
      <c r="C130" s="292"/>
      <c r="D130" s="10"/>
      <c r="E130" s="299" t="s">
        <v>89</v>
      </c>
      <c r="F130" s="284" t="s">
        <v>90</v>
      </c>
      <c r="G130" s="284"/>
      <c r="H130" s="285" t="s">
        <v>45</v>
      </c>
      <c r="I130" s="299" t="s">
        <v>89</v>
      </c>
      <c r="J130" s="284" t="s">
        <v>90</v>
      </c>
      <c r="K130" s="284"/>
      <c r="L130" s="285" t="s">
        <v>45</v>
      </c>
      <c r="M130" s="241" t="s">
        <v>206</v>
      </c>
      <c r="N130" s="238" t="s">
        <v>139</v>
      </c>
      <c r="O130" s="239"/>
      <c r="P130" s="240"/>
      <c r="Q130" s="11" t="s">
        <v>144</v>
      </c>
      <c r="X130" s="127" t="s">
        <v>138</v>
      </c>
      <c r="Y130" s="127" t="s">
        <v>139</v>
      </c>
      <c r="Z130" s="128"/>
    </row>
    <row r="131" spans="2:26" ht="23.25" thickBot="1">
      <c r="B131" s="293"/>
      <c r="C131" s="294"/>
      <c r="D131" s="12"/>
      <c r="E131" s="300"/>
      <c r="F131" s="13" t="s">
        <v>141</v>
      </c>
      <c r="G131" s="14" t="s">
        <v>91</v>
      </c>
      <c r="H131" s="286"/>
      <c r="I131" s="300"/>
      <c r="J131" s="13" t="s">
        <v>141</v>
      </c>
      <c r="K131" s="14" t="s">
        <v>91</v>
      </c>
      <c r="L131" s="286"/>
      <c r="M131" s="243"/>
      <c r="N131" s="225" t="s">
        <v>204</v>
      </c>
      <c r="O131" s="225" t="s">
        <v>205</v>
      </c>
      <c r="P131" s="226" t="s">
        <v>91</v>
      </c>
      <c r="Q131" s="15" t="s">
        <v>145</v>
      </c>
      <c r="X131" s="129" t="s">
        <v>196</v>
      </c>
      <c r="Y131" s="130" t="s">
        <v>141</v>
      </c>
      <c r="Z131" s="131" t="s">
        <v>91</v>
      </c>
    </row>
    <row r="132" spans="2:26" ht="15">
      <c r="B132" s="28">
        <v>1</v>
      </c>
      <c r="C132" s="165" t="s">
        <v>2</v>
      </c>
      <c r="D132" s="29"/>
      <c r="E132" s="30">
        <f>+reg2!E94</f>
        <v>34</v>
      </c>
      <c r="F132" s="30">
        <f>+reg2!F94</f>
        <v>34</v>
      </c>
      <c r="G132" s="19">
        <f>+F132/E132*100</f>
        <v>100</v>
      </c>
      <c r="H132" s="19">
        <f>+E132-F132</f>
        <v>0</v>
      </c>
      <c r="I132" s="30">
        <f>+reg2!I94</f>
        <v>32</v>
      </c>
      <c r="J132" s="30">
        <f>+reg2!J94</f>
        <v>31</v>
      </c>
      <c r="K132" s="19">
        <f>+J132/I132*100</f>
        <v>96.875</v>
      </c>
      <c r="L132" s="19">
        <f>+I132-J132</f>
        <v>1</v>
      </c>
      <c r="M132" s="30">
        <f>+reg2!M94</f>
        <v>17864</v>
      </c>
      <c r="N132" s="30">
        <f>+reg2!N94</f>
        <v>19568</v>
      </c>
      <c r="O132" s="30">
        <f>+reg2!O94</f>
        <v>19989</v>
      </c>
      <c r="P132" s="19">
        <f>+O132/M132*100</f>
        <v>111.89543215405284</v>
      </c>
      <c r="Q132" s="31" t="s">
        <v>163</v>
      </c>
      <c r="X132" s="120" t="e">
        <f>+reg2!#REF!</f>
        <v>#REF!</v>
      </c>
      <c r="Y132" s="120" t="e">
        <f>+reg2!#REF!</f>
        <v>#REF!</v>
      </c>
      <c r="Z132" s="120" t="e">
        <f>Y132/X132*100</f>
        <v>#REF!</v>
      </c>
    </row>
    <row r="133" spans="2:26" ht="15">
      <c r="B133" s="16">
        <f>B132+1</f>
        <v>2</v>
      </c>
      <c r="C133" s="164" t="s">
        <v>109</v>
      </c>
      <c r="D133" s="17"/>
      <c r="E133" s="19">
        <f>+reg2!E95</f>
        <v>59</v>
      </c>
      <c r="F133" s="19">
        <f>+reg2!F95</f>
        <v>59</v>
      </c>
      <c r="G133" s="19">
        <f>+F133/E133*100</f>
        <v>100</v>
      </c>
      <c r="H133" s="19">
        <f>+E133-F133</f>
        <v>0</v>
      </c>
      <c r="I133" s="19">
        <f>+reg2!I95</f>
        <v>14</v>
      </c>
      <c r="J133" s="19">
        <f>+reg2!J95</f>
        <v>14</v>
      </c>
      <c r="K133" s="19">
        <f>+J133/I133*100</f>
        <v>100</v>
      </c>
      <c r="L133" s="19">
        <f>+I133-J133</f>
        <v>0</v>
      </c>
      <c r="M133" s="19">
        <f>+reg2!M95</f>
        <v>9906</v>
      </c>
      <c r="N133" s="19">
        <f>+reg2!N95</f>
        <v>9076</v>
      </c>
      <c r="O133" s="19">
        <f>+reg2!O95</f>
        <v>9238</v>
      </c>
      <c r="P133" s="19">
        <f>+O133/M133*100</f>
        <v>93.25661215424995</v>
      </c>
      <c r="Q133" s="32" t="s">
        <v>163</v>
      </c>
      <c r="X133" s="116" t="e">
        <f>+reg2!#REF!</f>
        <v>#REF!</v>
      </c>
      <c r="Y133" s="116" t="e">
        <f>+reg2!#REF!</f>
        <v>#REF!</v>
      </c>
      <c r="Z133" s="116" t="e">
        <f>Y133/X133*100</f>
        <v>#REF!</v>
      </c>
    </row>
    <row r="134" spans="2:26" ht="15">
      <c r="B134" s="16">
        <f>B133+1</f>
        <v>3</v>
      </c>
      <c r="C134" s="164" t="s">
        <v>21</v>
      </c>
      <c r="D134" s="17"/>
      <c r="E134" s="19">
        <f>+reg2!E96</f>
        <v>22</v>
      </c>
      <c r="F134" s="19">
        <f>+reg2!F96</f>
        <v>22</v>
      </c>
      <c r="G134" s="19">
        <f>+F134/E134*100</f>
        <v>100</v>
      </c>
      <c r="H134" s="19">
        <f>+E134-F134</f>
        <v>0</v>
      </c>
      <c r="I134" s="19">
        <f>+reg2!I96</f>
        <v>15</v>
      </c>
      <c r="J134" s="19">
        <f>+reg2!J96</f>
        <v>13</v>
      </c>
      <c r="K134" s="19">
        <f>+J134/I134*100</f>
        <v>86.66666666666667</v>
      </c>
      <c r="L134" s="19">
        <f>+I134-J134</f>
        <v>2</v>
      </c>
      <c r="M134" s="19">
        <f>+reg2!M96</f>
        <v>9674</v>
      </c>
      <c r="N134" s="19">
        <f>+reg2!N96</f>
        <v>9893</v>
      </c>
      <c r="O134" s="19">
        <f>+reg2!O96</f>
        <v>10054</v>
      </c>
      <c r="P134" s="19">
        <f>+O134/M134*100</f>
        <v>103.92805457928469</v>
      </c>
      <c r="Q134" s="32" t="s">
        <v>163</v>
      </c>
      <c r="X134" s="116" t="e">
        <f>+reg2!#REF!</f>
        <v>#REF!</v>
      </c>
      <c r="Y134" s="116" t="e">
        <f>+reg2!#REF!</f>
        <v>#REF!</v>
      </c>
      <c r="Z134" s="116" t="e">
        <f>Y134/X134*100</f>
        <v>#REF!</v>
      </c>
    </row>
    <row r="135" spans="2:26" ht="15">
      <c r="B135" s="16">
        <f>B134+1</f>
        <v>4</v>
      </c>
      <c r="C135" s="164" t="s">
        <v>23</v>
      </c>
      <c r="D135" s="17"/>
      <c r="E135" s="19">
        <f>+reg2!E97</f>
        <v>19</v>
      </c>
      <c r="F135" s="19">
        <f>+reg2!F97</f>
        <v>19</v>
      </c>
      <c r="G135" s="19">
        <f>+F135/E135*100</f>
        <v>100</v>
      </c>
      <c r="H135" s="19">
        <f>+E135-F135</f>
        <v>0</v>
      </c>
      <c r="I135" s="19">
        <f>+reg2!I97</f>
        <v>27</v>
      </c>
      <c r="J135" s="19">
        <f>+reg2!J97</f>
        <v>24</v>
      </c>
      <c r="K135" s="19">
        <f>+J135/I135*100</f>
        <v>88.88888888888889</v>
      </c>
      <c r="L135" s="19">
        <f>+I135-J135</f>
        <v>3</v>
      </c>
      <c r="M135" s="19">
        <f>+reg2!M97</f>
        <v>13347</v>
      </c>
      <c r="N135" s="19">
        <f>+reg2!N97</f>
        <v>12953</v>
      </c>
      <c r="O135" s="19">
        <f>+reg2!O97</f>
        <v>13100</v>
      </c>
      <c r="P135" s="19">
        <f>+O135/M135*100</f>
        <v>98.14939686821008</v>
      </c>
      <c r="Q135" s="32" t="s">
        <v>163</v>
      </c>
      <c r="X135" s="116" t="e">
        <f>+reg2!#REF!</f>
        <v>#REF!</v>
      </c>
      <c r="Y135" s="116" t="e">
        <f>+reg2!#REF!</f>
        <v>#REF!</v>
      </c>
      <c r="Z135" s="116" t="e">
        <f>Y135/X135*100</f>
        <v>#REF!</v>
      </c>
    </row>
    <row r="136" spans="2:26" ht="15">
      <c r="B136" s="16">
        <f>B135+1</f>
        <v>5</v>
      </c>
      <c r="C136" s="164" t="s">
        <v>73</v>
      </c>
      <c r="D136" s="17"/>
      <c r="E136" s="19">
        <f>+reg2!E98</f>
        <v>33</v>
      </c>
      <c r="F136" s="19">
        <f>+reg2!F98</f>
        <v>33</v>
      </c>
      <c r="G136" s="19">
        <f>+F136/E136*100</f>
        <v>100</v>
      </c>
      <c r="H136" s="19">
        <f>+E136-F136</f>
        <v>0</v>
      </c>
      <c r="I136" s="19">
        <f>+reg2!I98</f>
        <v>30</v>
      </c>
      <c r="J136" s="19">
        <f>+reg2!J98</f>
        <v>28</v>
      </c>
      <c r="K136" s="19">
        <f>+J136/I136*100</f>
        <v>93.33333333333333</v>
      </c>
      <c r="L136" s="19">
        <f>+I136-J136</f>
        <v>2</v>
      </c>
      <c r="M136" s="19">
        <f>+reg2!M98</f>
        <v>15664</v>
      </c>
      <c r="N136" s="19">
        <f>+reg2!N98</f>
        <v>18208</v>
      </c>
      <c r="O136" s="19">
        <f>+reg2!O98</f>
        <v>18577</v>
      </c>
      <c r="P136" s="19">
        <f>+O136/M136*100</f>
        <v>118.59678243105209</v>
      </c>
      <c r="Q136" s="32" t="s">
        <v>163</v>
      </c>
      <c r="X136" s="116" t="e">
        <f>+reg2!#REF!</f>
        <v>#REF!</v>
      </c>
      <c r="Y136" s="116" t="e">
        <f>+reg2!#REF!</f>
        <v>#REF!</v>
      </c>
      <c r="Z136" s="116" t="e">
        <f>Y136/X136*100</f>
        <v>#REF!</v>
      </c>
    </row>
    <row r="137" spans="2:26" ht="15.75" thickBot="1">
      <c r="B137" s="16"/>
      <c r="C137" s="17"/>
      <c r="D137" s="1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20"/>
      <c r="X137" s="116"/>
      <c r="Y137" s="116"/>
      <c r="Z137" s="116"/>
    </row>
    <row r="138" spans="2:26" ht="15.75" thickBot="1">
      <c r="B138" s="35"/>
      <c r="C138" s="33" t="s">
        <v>92</v>
      </c>
      <c r="D138" s="33"/>
      <c r="E138" s="25">
        <f>SUM(E132:E136)</f>
        <v>167</v>
      </c>
      <c r="F138" s="25">
        <f>SUM(F132:F136)</f>
        <v>167</v>
      </c>
      <c r="G138" s="25">
        <f>+F138/E138*100</f>
        <v>100</v>
      </c>
      <c r="H138" s="25">
        <f>SUM(H132:H136)</f>
        <v>0</v>
      </c>
      <c r="I138" s="25">
        <f>SUM(I132:I136)</f>
        <v>118</v>
      </c>
      <c r="J138" s="25">
        <f>SUM(J132:J136)</f>
        <v>110</v>
      </c>
      <c r="K138" s="25">
        <f>+J138/I138*100</f>
        <v>93.22033898305084</v>
      </c>
      <c r="L138" s="25">
        <f>SUM(L132:L136)</f>
        <v>8</v>
      </c>
      <c r="M138" s="25">
        <f>SUM(M132:M136)</f>
        <v>66455</v>
      </c>
      <c r="N138" s="25">
        <f>SUM(N132:N136)</f>
        <v>69698</v>
      </c>
      <c r="O138" s="25">
        <f>SUM(O132:O136)</f>
        <v>70958</v>
      </c>
      <c r="P138" s="25">
        <f>+O138/M138*100</f>
        <v>106.77601384395456</v>
      </c>
      <c r="Q138" s="34"/>
      <c r="X138" s="118" t="e">
        <f>SUM(X132:X136)</f>
        <v>#REF!</v>
      </c>
      <c r="Y138" s="118" t="e">
        <f>SUM(Y132:Y136)</f>
        <v>#REF!</v>
      </c>
      <c r="Z138" s="118" t="e">
        <f>+Y138/X138*100</f>
        <v>#REF!</v>
      </c>
    </row>
    <row r="139" spans="2:26" ht="15">
      <c r="B139" s="287" t="s">
        <v>71</v>
      </c>
      <c r="C139" s="287"/>
      <c r="D139" s="287"/>
      <c r="E139" s="287"/>
      <c r="F139" s="287"/>
      <c r="G139" s="287"/>
      <c r="H139" s="287"/>
      <c r="I139" s="4"/>
      <c r="J139" s="4"/>
      <c r="K139" s="4"/>
      <c r="L139" s="4"/>
      <c r="X139" s="114"/>
      <c r="Y139" s="114"/>
      <c r="Z139" s="114"/>
    </row>
    <row r="140" spans="2:17" ht="15"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</row>
    <row r="141" spans="2:17" ht="15"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</row>
    <row r="142" spans="2:26" ht="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X142" s="119"/>
      <c r="Y142" s="119"/>
      <c r="Z142" s="119"/>
    </row>
    <row r="143" spans="2:26" ht="16.5" thickBot="1">
      <c r="B143" s="2" t="s">
        <v>165</v>
      </c>
      <c r="M143" s="288"/>
      <c r="N143" s="288"/>
      <c r="O143" s="288"/>
      <c r="P143" s="27"/>
      <c r="X143" s="111"/>
      <c r="Z143" s="113"/>
    </row>
    <row r="144" spans="2:26" ht="15">
      <c r="B144" s="289" t="s">
        <v>155</v>
      </c>
      <c r="C144" s="290"/>
      <c r="D144" s="8"/>
      <c r="E144" s="295" t="s">
        <v>134</v>
      </c>
      <c r="F144" s="296"/>
      <c r="G144" s="296"/>
      <c r="H144" s="297"/>
      <c r="I144" s="295" t="s">
        <v>88</v>
      </c>
      <c r="J144" s="296"/>
      <c r="K144" s="296"/>
      <c r="L144" s="297"/>
      <c r="M144" s="298" t="s">
        <v>135</v>
      </c>
      <c r="N144" s="298"/>
      <c r="O144" s="298"/>
      <c r="P144" s="298"/>
      <c r="Q144" s="9" t="s">
        <v>71</v>
      </c>
      <c r="X144" s="124" t="s">
        <v>195</v>
      </c>
      <c r="Y144" s="125"/>
      <c r="Z144" s="126"/>
    </row>
    <row r="145" spans="2:26" ht="15">
      <c r="B145" s="291"/>
      <c r="C145" s="292"/>
      <c r="D145" s="10"/>
      <c r="E145" s="299" t="s">
        <v>89</v>
      </c>
      <c r="F145" s="284" t="s">
        <v>90</v>
      </c>
      <c r="G145" s="284"/>
      <c r="H145" s="285" t="s">
        <v>45</v>
      </c>
      <c r="I145" s="299" t="s">
        <v>89</v>
      </c>
      <c r="J145" s="284" t="s">
        <v>90</v>
      </c>
      <c r="K145" s="284"/>
      <c r="L145" s="285" t="s">
        <v>45</v>
      </c>
      <c r="M145" s="241" t="s">
        <v>206</v>
      </c>
      <c r="N145" s="238" t="s">
        <v>139</v>
      </c>
      <c r="O145" s="239"/>
      <c r="P145" s="240"/>
      <c r="Q145" s="11" t="s">
        <v>144</v>
      </c>
      <c r="X145" s="127" t="s">
        <v>138</v>
      </c>
      <c r="Y145" s="127" t="s">
        <v>139</v>
      </c>
      <c r="Z145" s="128"/>
    </row>
    <row r="146" spans="2:26" ht="23.25" thickBot="1">
      <c r="B146" s="293"/>
      <c r="C146" s="294"/>
      <c r="D146" s="12"/>
      <c r="E146" s="300"/>
      <c r="F146" s="13" t="s">
        <v>141</v>
      </c>
      <c r="G146" s="14" t="s">
        <v>91</v>
      </c>
      <c r="H146" s="286"/>
      <c r="I146" s="300"/>
      <c r="J146" s="13" t="s">
        <v>141</v>
      </c>
      <c r="K146" s="14" t="s">
        <v>91</v>
      </c>
      <c r="L146" s="286"/>
      <c r="M146" s="243"/>
      <c r="N146" s="225" t="s">
        <v>204</v>
      </c>
      <c r="O146" s="225" t="s">
        <v>205</v>
      </c>
      <c r="P146" s="226" t="s">
        <v>91</v>
      </c>
      <c r="Q146" s="15" t="s">
        <v>145</v>
      </c>
      <c r="X146" s="129" t="s">
        <v>196</v>
      </c>
      <c r="Y146" s="130" t="s">
        <v>141</v>
      </c>
      <c r="Z146" s="131" t="s">
        <v>91</v>
      </c>
    </row>
    <row r="147" spans="2:26" ht="15">
      <c r="B147" s="28">
        <v>1</v>
      </c>
      <c r="C147" s="165" t="s">
        <v>0</v>
      </c>
      <c r="D147" s="29"/>
      <c r="E147" s="30">
        <f>+reg2!E101</f>
        <v>26</v>
      </c>
      <c r="F147" s="30">
        <f>+reg2!F101</f>
        <v>26</v>
      </c>
      <c r="G147" s="19">
        <f>+F147/E147*100</f>
        <v>100</v>
      </c>
      <c r="H147" s="19">
        <f>+E147-F147</f>
        <v>0</v>
      </c>
      <c r="I147" s="30">
        <f>+reg2!I101</f>
        <v>31</v>
      </c>
      <c r="J147" s="30">
        <f>+reg2!J101</f>
        <v>30</v>
      </c>
      <c r="K147" s="19">
        <f>+J147/I147*100</f>
        <v>96.7741935483871</v>
      </c>
      <c r="L147" s="19">
        <f>+I147-J147</f>
        <v>1</v>
      </c>
      <c r="M147" s="30">
        <f>+reg2!M101</f>
        <v>10353</v>
      </c>
      <c r="N147" s="30">
        <f>+reg2!N101</f>
        <v>11087</v>
      </c>
      <c r="O147" s="30">
        <f>+reg2!O101</f>
        <v>11329</v>
      </c>
      <c r="P147" s="19">
        <f>+O147/M147*100</f>
        <v>109.4272191635275</v>
      </c>
      <c r="Q147" s="31" t="s">
        <v>163</v>
      </c>
      <c r="X147" s="120" t="e">
        <f>+reg2!#REF!</f>
        <v>#REF!</v>
      </c>
      <c r="Y147" s="120" t="e">
        <f>+reg2!#REF!</f>
        <v>#REF!</v>
      </c>
      <c r="Z147" s="120" t="e">
        <f>Y147/X147*100</f>
        <v>#REF!</v>
      </c>
    </row>
    <row r="148" spans="2:26" ht="15">
      <c r="B148" s="16">
        <f>B147+1</f>
        <v>2</v>
      </c>
      <c r="C148" s="164" t="s">
        <v>166</v>
      </c>
      <c r="D148" s="17"/>
      <c r="E148" s="19" t="e">
        <f>+#REF!</f>
        <v>#REF!</v>
      </c>
      <c r="F148" s="19" t="e">
        <f>+#REF!</f>
        <v>#REF!</v>
      </c>
      <c r="G148" s="19" t="e">
        <f>+F148/E148*100</f>
        <v>#REF!</v>
      </c>
      <c r="H148" s="19" t="e">
        <f>+E148-F148</f>
        <v>#REF!</v>
      </c>
      <c r="I148" s="19" t="e">
        <f>+#REF!</f>
        <v>#REF!</v>
      </c>
      <c r="J148" s="19" t="e">
        <f>+#REF!</f>
        <v>#REF!</v>
      </c>
      <c r="K148" s="19" t="e">
        <f>+J148/I148*100</f>
        <v>#REF!</v>
      </c>
      <c r="L148" s="19" t="e">
        <f>+I148-J148</f>
        <v>#REF!</v>
      </c>
      <c r="M148" s="19" t="e">
        <f>+#REF!</f>
        <v>#REF!</v>
      </c>
      <c r="N148" s="19" t="e">
        <f>+#REF!</f>
        <v>#REF!</v>
      </c>
      <c r="O148" s="19" t="e">
        <f>+#REF!</f>
        <v>#REF!</v>
      </c>
      <c r="P148" s="19" t="e">
        <f>+O148/M148*100</f>
        <v>#REF!</v>
      </c>
      <c r="Q148" s="32" t="s">
        <v>167</v>
      </c>
      <c r="X148" s="116" t="e">
        <f>+#REF!</f>
        <v>#REF!</v>
      </c>
      <c r="Y148" s="116" t="e">
        <f>+#REF!</f>
        <v>#REF!</v>
      </c>
      <c r="Z148" s="116" t="e">
        <f>Y148/X148*100</f>
        <v>#REF!</v>
      </c>
    </row>
    <row r="149" spans="2:26" ht="15">
      <c r="B149" s="16">
        <f>B148+1</f>
        <v>3</v>
      </c>
      <c r="C149" s="164" t="s">
        <v>86</v>
      </c>
      <c r="D149" s="17"/>
      <c r="E149" s="19">
        <f>+reg2!E102</f>
        <v>42</v>
      </c>
      <c r="F149" s="19">
        <f>+reg2!F102</f>
        <v>42</v>
      </c>
      <c r="G149" s="19">
        <f>+F149/E149*100</f>
        <v>100</v>
      </c>
      <c r="H149" s="19">
        <f>+E149-F149</f>
        <v>0</v>
      </c>
      <c r="I149" s="19">
        <f>+reg2!I102</f>
        <v>48</v>
      </c>
      <c r="J149" s="19">
        <f>+reg2!J102</f>
        <v>44</v>
      </c>
      <c r="K149" s="19">
        <f>+J149/I149*100</f>
        <v>91.66666666666666</v>
      </c>
      <c r="L149" s="19">
        <f>+I149-J149</f>
        <v>4</v>
      </c>
      <c r="M149" s="19">
        <f>+reg2!M102</f>
        <v>10650</v>
      </c>
      <c r="N149" s="19">
        <f>+reg2!N102</f>
        <v>11467</v>
      </c>
      <c r="O149" s="19">
        <f>+reg2!O102</f>
        <v>11622</v>
      </c>
      <c r="P149" s="19">
        <f>+O149/M149*100</f>
        <v>109.12676056338029</v>
      </c>
      <c r="Q149" s="32" t="s">
        <v>163</v>
      </c>
      <c r="X149" s="116" t="e">
        <f>+reg2!#REF!</f>
        <v>#REF!</v>
      </c>
      <c r="Y149" s="116" t="e">
        <f>+reg2!#REF!</f>
        <v>#REF!</v>
      </c>
      <c r="Z149" s="116" t="e">
        <f>Y149/X149*100</f>
        <v>#REF!</v>
      </c>
    </row>
    <row r="150" spans="2:26" ht="15">
      <c r="B150" s="16">
        <f>B149+1</f>
        <v>4</v>
      </c>
      <c r="C150" s="164" t="s">
        <v>48</v>
      </c>
      <c r="D150" s="17"/>
      <c r="E150" s="19">
        <f>+reg2!E103+reg2!E192</f>
        <v>23</v>
      </c>
      <c r="F150" s="19">
        <f>+reg2!F103+reg2!F192</f>
        <v>23</v>
      </c>
      <c r="G150" s="19">
        <f>+F150/E150*100</f>
        <v>100</v>
      </c>
      <c r="H150" s="19">
        <f>+E150-F150</f>
        <v>0</v>
      </c>
      <c r="I150" s="19">
        <f>+reg2!I103+reg2!I192</f>
        <v>4</v>
      </c>
      <c r="J150" s="19">
        <f>+reg2!J103+reg2!J192</f>
        <v>4</v>
      </c>
      <c r="K150" s="19">
        <f>+J150/I150*100</f>
        <v>100</v>
      </c>
      <c r="L150" s="19">
        <f>+I150-J150</f>
        <v>0</v>
      </c>
      <c r="M150" s="19">
        <f>+reg2!M103+reg2!M192</f>
        <v>5626</v>
      </c>
      <c r="N150" s="19">
        <f>+reg2!N103+reg2!N192</f>
        <v>5110</v>
      </c>
      <c r="O150" s="19">
        <f>+reg2!O103+reg2!O192</f>
        <v>5281</v>
      </c>
      <c r="P150" s="19">
        <f>+O150/M150*100</f>
        <v>93.86775684322787</v>
      </c>
      <c r="Q150" s="32" t="s">
        <v>168</v>
      </c>
      <c r="X150" s="116" t="e">
        <f>+reg2!#REF!+reg2!#REF!</f>
        <v>#REF!</v>
      </c>
      <c r="Y150" s="116" t="e">
        <f>+reg2!#REF!+reg2!#REF!</f>
        <v>#REF!</v>
      </c>
      <c r="Z150" s="116" t="e">
        <f>Y150/X150*100</f>
        <v>#REF!</v>
      </c>
    </row>
    <row r="151" spans="2:26" ht="15">
      <c r="B151" s="16">
        <f>B150+1</f>
        <v>5</v>
      </c>
      <c r="C151" s="164" t="s">
        <v>169</v>
      </c>
      <c r="D151" s="17"/>
      <c r="E151" s="19">
        <f>+reg2!E100</f>
        <v>37</v>
      </c>
      <c r="F151" s="19">
        <f>+reg2!F100</f>
        <v>37</v>
      </c>
      <c r="G151" s="19">
        <f>+F151/E151*100</f>
        <v>100</v>
      </c>
      <c r="H151" s="19">
        <f>+E151-F151</f>
        <v>0</v>
      </c>
      <c r="I151" s="19">
        <f>+reg2!I100</f>
        <v>37</v>
      </c>
      <c r="J151" s="19">
        <f>+reg2!J100</f>
        <v>34</v>
      </c>
      <c r="K151" s="19">
        <f>+J151/I151*100</f>
        <v>91.8918918918919</v>
      </c>
      <c r="L151" s="19">
        <f>+I151-J151</f>
        <v>3</v>
      </c>
      <c r="M151" s="19">
        <f>+reg2!M100</f>
        <v>30472</v>
      </c>
      <c r="N151" s="19">
        <f>+reg2!N100</f>
        <v>44611</v>
      </c>
      <c r="O151" s="19">
        <f>+reg2!O100</f>
        <v>45574</v>
      </c>
      <c r="P151" s="19">
        <f>+O151/M151*100</f>
        <v>149.56025203465478</v>
      </c>
      <c r="Q151" s="32" t="s">
        <v>163</v>
      </c>
      <c r="X151" s="116" t="e">
        <f>+reg2!#REF!</f>
        <v>#REF!</v>
      </c>
      <c r="Y151" s="116" t="e">
        <f>+reg2!#REF!</f>
        <v>#REF!</v>
      </c>
      <c r="Z151" s="116" t="e">
        <f>Y151/X151*100</f>
        <v>#REF!</v>
      </c>
    </row>
    <row r="152" spans="2:26" ht="15.75" thickBot="1">
      <c r="B152" s="16"/>
      <c r="C152" s="17"/>
      <c r="D152" s="17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20"/>
      <c r="X152" s="116"/>
      <c r="Y152" s="116"/>
      <c r="Z152" s="116"/>
    </row>
    <row r="153" spans="2:26" ht="15.75" thickBot="1">
      <c r="B153" s="35"/>
      <c r="C153" s="33" t="s">
        <v>92</v>
      </c>
      <c r="D153" s="33"/>
      <c r="E153" s="25" t="e">
        <f>SUM(E147:E152)</f>
        <v>#REF!</v>
      </c>
      <c r="F153" s="25" t="e">
        <f>SUM(F147:F152)</f>
        <v>#REF!</v>
      </c>
      <c r="G153" s="25" t="e">
        <f>+F153/E153*100</f>
        <v>#REF!</v>
      </c>
      <c r="H153" s="25" t="e">
        <f>SUM(H147:H152)</f>
        <v>#REF!</v>
      </c>
      <c r="I153" s="25" t="e">
        <f>SUM(I147:I152)</f>
        <v>#REF!</v>
      </c>
      <c r="J153" s="25" t="e">
        <f>SUM(J147:J152)</f>
        <v>#REF!</v>
      </c>
      <c r="K153" s="25" t="e">
        <f>+J153/I153*100</f>
        <v>#REF!</v>
      </c>
      <c r="L153" s="25" t="e">
        <f>SUM(L147:L152)</f>
        <v>#REF!</v>
      </c>
      <c r="M153" s="25" t="e">
        <f>SUM(M147:M152)</f>
        <v>#REF!</v>
      </c>
      <c r="N153" s="25" t="e">
        <f>SUM(N147:N152)</f>
        <v>#REF!</v>
      </c>
      <c r="O153" s="25" t="e">
        <f>SUM(O147:O152)</f>
        <v>#REF!</v>
      </c>
      <c r="P153" s="25" t="e">
        <f>+O153/M153*100</f>
        <v>#REF!</v>
      </c>
      <c r="Q153" s="34"/>
      <c r="X153" s="118" t="e">
        <f>SUM(X147:X152)</f>
        <v>#REF!</v>
      </c>
      <c r="Y153" s="118" t="e">
        <f>SUM(Y147:Y152)</f>
        <v>#REF!</v>
      </c>
      <c r="Z153" s="118" t="e">
        <f>+Y153/X153*100</f>
        <v>#REF!</v>
      </c>
    </row>
    <row r="154" spans="2:26" ht="15">
      <c r="B154" s="301" t="s">
        <v>71</v>
      </c>
      <c r="C154" s="301"/>
      <c r="D154" s="301"/>
      <c r="E154" s="301"/>
      <c r="F154" s="301"/>
      <c r="G154" s="301"/>
      <c r="H154" s="301"/>
      <c r="I154" s="39"/>
      <c r="J154" s="39"/>
      <c r="K154" s="39"/>
      <c r="L154" s="39"/>
      <c r="M154" s="40"/>
      <c r="N154" s="40"/>
      <c r="O154" s="40"/>
      <c r="P154" s="40"/>
      <c r="Q154" s="40"/>
      <c r="X154" s="121"/>
      <c r="Y154" s="121"/>
      <c r="Z154" s="121"/>
    </row>
    <row r="155" spans="2:26" ht="15">
      <c r="B155" s="4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X155" s="114"/>
      <c r="Y155" s="114"/>
      <c r="Z155" s="114"/>
    </row>
    <row r="156" spans="2:26" ht="15">
      <c r="B156" s="4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X156" s="114"/>
      <c r="Y156" s="114"/>
      <c r="Z156" s="114"/>
    </row>
    <row r="157" spans="2:26" ht="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X157" s="119"/>
      <c r="Y157" s="119"/>
      <c r="Z157" s="119"/>
    </row>
    <row r="158" spans="2:26" ht="16.5" thickBot="1">
      <c r="B158" s="2" t="s">
        <v>200</v>
      </c>
      <c r="M158" s="5"/>
      <c r="N158" s="156"/>
      <c r="O158" s="157"/>
      <c r="P158" s="27"/>
      <c r="X158" s="119"/>
      <c r="Y158" s="114"/>
      <c r="Z158" s="113"/>
    </row>
    <row r="159" spans="2:26" ht="15">
      <c r="B159" s="158" t="s">
        <v>155</v>
      </c>
      <c r="C159" s="142"/>
      <c r="D159" s="8"/>
      <c r="E159" s="145" t="s">
        <v>134</v>
      </c>
      <c r="F159" s="146"/>
      <c r="G159" s="146"/>
      <c r="H159" s="147"/>
      <c r="I159" s="160" t="s">
        <v>88</v>
      </c>
      <c r="J159" s="161"/>
      <c r="K159" s="161"/>
      <c r="L159" s="147"/>
      <c r="M159" s="140" t="s">
        <v>135</v>
      </c>
      <c r="N159" s="140"/>
      <c r="O159" s="140"/>
      <c r="P159" s="140"/>
      <c r="Q159" s="9" t="s">
        <v>71</v>
      </c>
      <c r="X159" s="124" t="s">
        <v>195</v>
      </c>
      <c r="Y159" s="125"/>
      <c r="Z159" s="126"/>
    </row>
    <row r="160" spans="2:26" ht="15">
      <c r="B160" s="143"/>
      <c r="C160" s="10"/>
      <c r="D160" s="10"/>
      <c r="E160" s="141" t="s">
        <v>89</v>
      </c>
      <c r="F160" s="63" t="s">
        <v>90</v>
      </c>
      <c r="G160" s="63"/>
      <c r="H160" s="149" t="s">
        <v>45</v>
      </c>
      <c r="I160" s="141" t="s">
        <v>89</v>
      </c>
      <c r="J160" s="159" t="s">
        <v>90</v>
      </c>
      <c r="K160" s="159"/>
      <c r="L160" s="149" t="s">
        <v>45</v>
      </c>
      <c r="M160" s="241" t="s">
        <v>206</v>
      </c>
      <c r="N160" s="238" t="s">
        <v>139</v>
      </c>
      <c r="O160" s="239"/>
      <c r="P160" s="240"/>
      <c r="Q160" s="11" t="s">
        <v>144</v>
      </c>
      <c r="X160" s="127" t="s">
        <v>138</v>
      </c>
      <c r="Y160" s="127" t="s">
        <v>139</v>
      </c>
      <c r="Z160" s="128"/>
    </row>
    <row r="161" spans="2:26" ht="23.25" thickBot="1">
      <c r="B161" s="144"/>
      <c r="C161" s="12"/>
      <c r="D161" s="12"/>
      <c r="E161" s="148"/>
      <c r="F161" s="13" t="s">
        <v>141</v>
      </c>
      <c r="G161" s="14" t="s">
        <v>91</v>
      </c>
      <c r="H161" s="150"/>
      <c r="I161" s="148"/>
      <c r="J161" s="13" t="s">
        <v>141</v>
      </c>
      <c r="K161" s="14" t="s">
        <v>91</v>
      </c>
      <c r="L161" s="150"/>
      <c r="M161" s="243"/>
      <c r="N161" s="225" t="s">
        <v>204</v>
      </c>
      <c r="O161" s="225" t="s">
        <v>205</v>
      </c>
      <c r="P161" s="226" t="s">
        <v>91</v>
      </c>
      <c r="Q161" s="15" t="s">
        <v>145</v>
      </c>
      <c r="X161" s="129" t="s">
        <v>196</v>
      </c>
      <c r="Y161" s="130" t="s">
        <v>141</v>
      </c>
      <c r="Z161" s="131" t="s">
        <v>91</v>
      </c>
    </row>
    <row r="162" spans="2:26" ht="15">
      <c r="B162" s="16">
        <v>1</v>
      </c>
      <c r="C162" s="17" t="s">
        <v>57</v>
      </c>
      <c r="D162" s="17"/>
      <c r="E162" s="19">
        <f>+reg2!E139</f>
        <v>33</v>
      </c>
      <c r="F162" s="19">
        <f>+reg2!F139</f>
        <v>33</v>
      </c>
      <c r="G162" s="19">
        <f aca="true" t="shared" si="41" ref="G162:G169">+F162/E162*100</f>
        <v>100</v>
      </c>
      <c r="H162" s="19">
        <f>+E162-F162</f>
        <v>0</v>
      </c>
      <c r="I162" s="19">
        <f>+reg2!I139</f>
        <v>8</v>
      </c>
      <c r="J162" s="19">
        <f>+reg2!J139</f>
        <v>5</v>
      </c>
      <c r="K162" s="19">
        <f aca="true" t="shared" si="42" ref="K162:K169">+J162/I162*100</f>
        <v>62.5</v>
      </c>
      <c r="L162" s="19">
        <f>+I162-J162</f>
        <v>3</v>
      </c>
      <c r="M162" s="19">
        <f>+reg2!M139</f>
        <v>8476</v>
      </c>
      <c r="N162" s="19">
        <f>+reg2!N139</f>
        <v>7619</v>
      </c>
      <c r="O162" s="19">
        <f>+reg2!O139</f>
        <v>7794</v>
      </c>
      <c r="P162" s="19">
        <f aca="true" t="shared" si="43" ref="P162:P169">+O162/M162*100</f>
        <v>91.95375176970269</v>
      </c>
      <c r="Q162" s="32" t="s">
        <v>158</v>
      </c>
      <c r="X162" s="116" t="e">
        <f>+reg2!#REF!</f>
        <v>#REF!</v>
      </c>
      <c r="Y162" s="116" t="e">
        <f>+reg2!#REF!</f>
        <v>#REF!</v>
      </c>
      <c r="Z162" s="120" t="e">
        <f aca="true" t="shared" si="44" ref="Z162:Z169">Y162/X162*100</f>
        <v>#REF!</v>
      </c>
    </row>
    <row r="163" spans="2:26" ht="15">
      <c r="B163" s="16">
        <f>+B162+1</f>
        <v>2</v>
      </c>
      <c r="C163" s="17" t="s">
        <v>58</v>
      </c>
      <c r="D163" s="17"/>
      <c r="E163" s="19">
        <f>+reg2!E140</f>
        <v>14</v>
      </c>
      <c r="F163" s="19">
        <f>+reg2!F140</f>
        <v>14</v>
      </c>
      <c r="G163" s="19">
        <f t="shared" si="41"/>
        <v>100</v>
      </c>
      <c r="H163" s="19">
        <f>+E163-F163</f>
        <v>0</v>
      </c>
      <c r="I163" s="19">
        <f>+reg2!I140</f>
        <v>3</v>
      </c>
      <c r="J163" s="19">
        <f>+reg2!J140</f>
        <v>2</v>
      </c>
      <c r="K163" s="19">
        <f t="shared" si="42"/>
        <v>66.66666666666666</v>
      </c>
      <c r="L163" s="19">
        <f>+I163-J163</f>
        <v>1</v>
      </c>
      <c r="M163" s="19">
        <f>+reg2!M140</f>
        <v>5744</v>
      </c>
      <c r="N163" s="19">
        <f>+reg2!N140</f>
        <v>3555</v>
      </c>
      <c r="O163" s="19">
        <f>+reg2!O140</f>
        <v>3666</v>
      </c>
      <c r="P163" s="19">
        <f t="shared" si="43"/>
        <v>63.82311977715878</v>
      </c>
      <c r="Q163" s="32" t="s">
        <v>158</v>
      </c>
      <c r="X163" s="116" t="e">
        <f>+reg2!#REF!</f>
        <v>#REF!</v>
      </c>
      <c r="Y163" s="116" t="e">
        <f>+reg2!#REF!</f>
        <v>#REF!</v>
      </c>
      <c r="Z163" s="116" t="e">
        <f t="shared" si="44"/>
        <v>#REF!</v>
      </c>
    </row>
    <row r="164" spans="2:26" ht="15">
      <c r="B164" s="16">
        <f aca="true" t="shared" si="45" ref="B164:B169">+B163+1</f>
        <v>3</v>
      </c>
      <c r="C164" s="17" t="s">
        <v>69</v>
      </c>
      <c r="D164" s="17"/>
      <c r="E164" s="19">
        <f>+reg2!E105</f>
        <v>19</v>
      </c>
      <c r="F164" s="19">
        <f>+reg2!F105</f>
        <v>19</v>
      </c>
      <c r="G164" s="19">
        <f t="shared" si="41"/>
        <v>100</v>
      </c>
      <c r="H164" s="19">
        <f>+reg2!H105</f>
        <v>0</v>
      </c>
      <c r="I164" s="19">
        <f>+reg2!I105</f>
        <v>5</v>
      </c>
      <c r="J164" s="19">
        <f>+reg2!J105</f>
        <v>5</v>
      </c>
      <c r="K164" s="19">
        <f t="shared" si="42"/>
        <v>100</v>
      </c>
      <c r="L164" s="19">
        <f>+reg2!L105</f>
        <v>0</v>
      </c>
      <c r="M164" s="19">
        <f>+reg2!M105</f>
        <v>4646</v>
      </c>
      <c r="N164" s="19">
        <f>+reg2!N105</f>
        <v>4587</v>
      </c>
      <c r="O164" s="19">
        <f>+reg2!O105</f>
        <v>4641</v>
      </c>
      <c r="P164" s="19">
        <f t="shared" si="43"/>
        <v>99.89238054240207</v>
      </c>
      <c r="Q164" s="32" t="s">
        <v>163</v>
      </c>
      <c r="X164" s="116" t="e">
        <f>+reg2!#REF!</f>
        <v>#REF!</v>
      </c>
      <c r="Y164" s="116" t="e">
        <f>+reg2!#REF!</f>
        <v>#REF!</v>
      </c>
      <c r="Z164" s="116" t="e">
        <f t="shared" si="44"/>
        <v>#REF!</v>
      </c>
    </row>
    <row r="165" spans="2:26" ht="15">
      <c r="B165" s="16">
        <f t="shared" si="45"/>
        <v>4</v>
      </c>
      <c r="C165" s="17" t="s">
        <v>55</v>
      </c>
      <c r="D165" s="17"/>
      <c r="E165" s="19">
        <f>+reg2!E141</f>
        <v>18</v>
      </c>
      <c r="F165" s="19">
        <f>+reg2!F141</f>
        <v>18</v>
      </c>
      <c r="G165" s="19">
        <f t="shared" si="41"/>
        <v>100</v>
      </c>
      <c r="H165" s="19">
        <f>+E165-F165</f>
        <v>0</v>
      </c>
      <c r="I165" s="19">
        <f>+reg2!I141</f>
        <v>11</v>
      </c>
      <c r="J165" s="19">
        <f>+reg2!J141</f>
        <v>5</v>
      </c>
      <c r="K165" s="19">
        <f t="shared" si="42"/>
        <v>45.45454545454545</v>
      </c>
      <c r="L165" s="19">
        <f>+I165-J165</f>
        <v>6</v>
      </c>
      <c r="M165" s="19">
        <f>+reg2!M141</f>
        <v>7591</v>
      </c>
      <c r="N165" s="19">
        <f>+reg2!N141</f>
        <v>5989</v>
      </c>
      <c r="O165" s="19">
        <f>+reg2!O141</f>
        <v>6081</v>
      </c>
      <c r="P165" s="19">
        <f t="shared" si="43"/>
        <v>80.10802265841129</v>
      </c>
      <c r="Q165" s="32" t="s">
        <v>158</v>
      </c>
      <c r="X165" s="116" t="e">
        <f>+reg2!#REF!</f>
        <v>#REF!</v>
      </c>
      <c r="Y165" s="116" t="e">
        <f>+reg2!#REF!</f>
        <v>#REF!</v>
      </c>
      <c r="Z165" s="116" t="e">
        <f t="shared" si="44"/>
        <v>#REF!</v>
      </c>
    </row>
    <row r="166" spans="2:26" ht="15">
      <c r="B166" s="16">
        <f t="shared" si="45"/>
        <v>5</v>
      </c>
      <c r="C166" s="17" t="s">
        <v>68</v>
      </c>
      <c r="D166" s="17"/>
      <c r="E166" s="19">
        <f>+reg2!E142+'[2]per ec'!E113</f>
        <v>15</v>
      </c>
      <c r="F166" s="19">
        <f>+reg2!F142+'[2]per ec'!F113</f>
        <v>15</v>
      </c>
      <c r="G166" s="19">
        <f t="shared" si="41"/>
        <v>100</v>
      </c>
      <c r="H166" s="19">
        <f>+E166-F166</f>
        <v>0</v>
      </c>
      <c r="I166" s="19">
        <f>+reg2!I142+'[2]per ec'!I113</f>
        <v>22</v>
      </c>
      <c r="J166" s="19">
        <f>+reg2!J142+'[2]per ec'!J113</f>
        <v>7</v>
      </c>
      <c r="K166" s="19">
        <f t="shared" si="42"/>
        <v>31.818181818181817</v>
      </c>
      <c r="L166" s="19">
        <f>+I166-J166</f>
        <v>15</v>
      </c>
      <c r="M166" s="19">
        <f>+reg2!M142+'[2]per ec'!M113</f>
        <v>5874</v>
      </c>
      <c r="N166" s="19">
        <f>+reg2!N142+'[2]per ec'!N113</f>
        <v>4164</v>
      </c>
      <c r="O166" s="19">
        <f>+reg2!O142+'[2]per ec'!N113</f>
        <v>4253</v>
      </c>
      <c r="P166" s="19">
        <f t="shared" si="43"/>
        <v>72.40381341504937</v>
      </c>
      <c r="Q166" s="32" t="s">
        <v>161</v>
      </c>
      <c r="X166" s="116" t="e">
        <f>+reg2!#REF!+'[2]per ec'!U113</f>
        <v>#REF!</v>
      </c>
      <c r="Y166" s="116" t="e">
        <f>+reg2!#REF!+'[2]per ec'!V113</f>
        <v>#REF!</v>
      </c>
      <c r="Z166" s="116" t="e">
        <f t="shared" si="44"/>
        <v>#REF!</v>
      </c>
    </row>
    <row r="167" spans="2:26" ht="15">
      <c r="B167" s="16">
        <f t="shared" si="45"/>
        <v>6</v>
      </c>
      <c r="C167" s="17" t="s">
        <v>56</v>
      </c>
      <c r="D167" s="17"/>
      <c r="E167" s="19">
        <f>+reg2!E143</f>
        <v>21</v>
      </c>
      <c r="F167" s="19">
        <f>+reg2!F143</f>
        <v>21</v>
      </c>
      <c r="G167" s="19">
        <f t="shared" si="41"/>
        <v>100</v>
      </c>
      <c r="H167" s="19">
        <f>+E167-F167</f>
        <v>0</v>
      </c>
      <c r="I167" s="19">
        <f>+reg2!I143</f>
        <v>10</v>
      </c>
      <c r="J167" s="19">
        <f>+reg2!J143</f>
        <v>6</v>
      </c>
      <c r="K167" s="19">
        <f t="shared" si="42"/>
        <v>60</v>
      </c>
      <c r="L167" s="19">
        <f>+I167-J167</f>
        <v>4</v>
      </c>
      <c r="M167" s="19">
        <f>+reg2!M143</f>
        <v>6333</v>
      </c>
      <c r="N167" s="19">
        <f>+reg2!N143</f>
        <v>4280</v>
      </c>
      <c r="O167" s="19">
        <f>+reg2!O143</f>
        <v>4337</v>
      </c>
      <c r="P167" s="19">
        <f t="shared" si="43"/>
        <v>68.48255171324806</v>
      </c>
      <c r="Q167" s="32" t="s">
        <v>158</v>
      </c>
      <c r="X167" s="116" t="e">
        <f>+reg2!#REF!</f>
        <v>#REF!</v>
      </c>
      <c r="Y167" s="116" t="e">
        <f>+reg2!#REF!</f>
        <v>#REF!</v>
      </c>
      <c r="Z167" s="116" t="e">
        <f t="shared" si="44"/>
        <v>#REF!</v>
      </c>
    </row>
    <row r="168" spans="2:26" ht="15">
      <c r="B168" s="16">
        <f t="shared" si="45"/>
        <v>7</v>
      </c>
      <c r="C168" s="17" t="s">
        <v>1</v>
      </c>
      <c r="D168" s="17"/>
      <c r="E168" s="19">
        <f>+reg2!E144</f>
        <v>26</v>
      </c>
      <c r="F168" s="19">
        <f>+reg2!F144</f>
        <v>26</v>
      </c>
      <c r="G168" s="19">
        <f t="shared" si="41"/>
        <v>100</v>
      </c>
      <c r="H168" s="19">
        <f>+E168-F168</f>
        <v>0</v>
      </c>
      <c r="I168" s="19">
        <f>+reg2!I144</f>
        <v>16</v>
      </c>
      <c r="J168" s="19">
        <f>+reg2!J144</f>
        <v>11</v>
      </c>
      <c r="K168" s="19">
        <f t="shared" si="42"/>
        <v>68.75</v>
      </c>
      <c r="L168" s="19">
        <f>+I168-J168</f>
        <v>5</v>
      </c>
      <c r="M168" s="19">
        <f>+reg2!M144</f>
        <v>14226</v>
      </c>
      <c r="N168" s="19">
        <f>+reg2!N144</f>
        <v>16405</v>
      </c>
      <c r="O168" s="19">
        <f>+reg2!O144</f>
        <v>16779</v>
      </c>
      <c r="P168" s="19">
        <f t="shared" si="43"/>
        <v>117.94601433994096</v>
      </c>
      <c r="Q168" s="32" t="s">
        <v>158</v>
      </c>
      <c r="X168" s="116" t="e">
        <f>+reg2!#REF!</f>
        <v>#REF!</v>
      </c>
      <c r="Y168" s="116" t="e">
        <f>+reg2!#REF!</f>
        <v>#REF!</v>
      </c>
      <c r="Z168" s="116" t="e">
        <f t="shared" si="44"/>
        <v>#REF!</v>
      </c>
    </row>
    <row r="169" spans="2:26" ht="15">
      <c r="B169" s="16">
        <f t="shared" si="45"/>
        <v>8</v>
      </c>
      <c r="C169" s="17" t="s">
        <v>44</v>
      </c>
      <c r="D169" s="17"/>
      <c r="E169" s="19">
        <f>+reg2!E145</f>
        <v>19</v>
      </c>
      <c r="F169" s="19">
        <f>+reg2!F145</f>
        <v>19</v>
      </c>
      <c r="G169" s="19">
        <f t="shared" si="41"/>
        <v>100</v>
      </c>
      <c r="H169" s="19">
        <f>+E169-F169</f>
        <v>0</v>
      </c>
      <c r="I169" s="19">
        <f>+reg2!I145</f>
        <v>12</v>
      </c>
      <c r="J169" s="19">
        <f>+reg2!J145</f>
        <v>10</v>
      </c>
      <c r="K169" s="19">
        <f t="shared" si="42"/>
        <v>83.33333333333334</v>
      </c>
      <c r="L169" s="19">
        <f>+I169-J169</f>
        <v>2</v>
      </c>
      <c r="M169" s="19">
        <f>+reg2!M145</f>
        <v>7613</v>
      </c>
      <c r="N169" s="19">
        <f>+reg2!N145</f>
        <v>6191</v>
      </c>
      <c r="O169" s="19">
        <f>+reg2!O145</f>
        <v>6349</v>
      </c>
      <c r="P169" s="19">
        <f t="shared" si="43"/>
        <v>83.39682122684881</v>
      </c>
      <c r="Q169" s="32" t="s">
        <v>158</v>
      </c>
      <c r="X169" s="116" t="e">
        <f>+reg2!#REF!</f>
        <v>#REF!</v>
      </c>
      <c r="Y169" s="116" t="e">
        <f>+reg2!#REF!</f>
        <v>#REF!</v>
      </c>
      <c r="Z169" s="116" t="e">
        <f t="shared" si="44"/>
        <v>#REF!</v>
      </c>
    </row>
    <row r="170" spans="2:26" ht="15.75" thickBot="1">
      <c r="B170" s="16"/>
      <c r="C170" s="17"/>
      <c r="D170" s="17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20"/>
      <c r="X170" s="116"/>
      <c r="Y170" s="116"/>
      <c r="Z170" s="116"/>
    </row>
    <row r="171" spans="2:26" ht="15.75" thickBot="1">
      <c r="B171" s="35"/>
      <c r="C171" s="33" t="s">
        <v>92</v>
      </c>
      <c r="D171" s="33"/>
      <c r="E171" s="25">
        <f>SUM(E162:E169)</f>
        <v>165</v>
      </c>
      <c r="F171" s="25">
        <f>SUM(F162:F169)</f>
        <v>165</v>
      </c>
      <c r="G171" s="25">
        <f>+F171/E171*100</f>
        <v>100</v>
      </c>
      <c r="H171" s="25">
        <f>SUM(H162:H169)</f>
        <v>0</v>
      </c>
      <c r="I171" s="25">
        <f>SUM(I162:I169)</f>
        <v>87</v>
      </c>
      <c r="J171" s="25">
        <f>SUM(J162:J169)</f>
        <v>51</v>
      </c>
      <c r="K171" s="25">
        <f>+J171/I171*100</f>
        <v>58.620689655172406</v>
      </c>
      <c r="L171" s="25">
        <f>SUM(L162:L169)</f>
        <v>36</v>
      </c>
      <c r="M171" s="25">
        <f>SUM(M162:M169)</f>
        <v>60503</v>
      </c>
      <c r="N171" s="25">
        <f>SUM(N162:N169)</f>
        <v>52790</v>
      </c>
      <c r="O171" s="25">
        <f>SUM(O162:O169)</f>
        <v>53900</v>
      </c>
      <c r="P171" s="25">
        <f>+O171/M171*100</f>
        <v>89.08649157892997</v>
      </c>
      <c r="Q171" s="34"/>
      <c r="X171" s="118" t="e">
        <f>SUM(X162:X169)</f>
        <v>#REF!</v>
      </c>
      <c r="Y171" s="118" t="e">
        <f>SUM(Y162:Y169)</f>
        <v>#REF!</v>
      </c>
      <c r="Z171" s="118" t="e">
        <f>+Y171/X171*100</f>
        <v>#REF!</v>
      </c>
    </row>
    <row r="172" spans="2:26" ht="15">
      <c r="B172" s="4" t="s">
        <v>71</v>
      </c>
      <c r="C172" s="156"/>
      <c r="D172" s="156"/>
      <c r="E172" s="156"/>
      <c r="F172" s="156"/>
      <c r="G172" s="156"/>
      <c r="H172" s="156"/>
      <c r="I172" s="4"/>
      <c r="J172" s="4"/>
      <c r="K172" s="4"/>
      <c r="L172" s="4"/>
      <c r="X172" s="114"/>
      <c r="Y172" s="114"/>
      <c r="Z172" s="114"/>
    </row>
    <row r="173" spans="2:26" ht="15">
      <c r="B173" s="45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7"/>
      <c r="N173" s="157"/>
      <c r="O173" s="157"/>
      <c r="P173" s="157"/>
      <c r="Q173" s="157"/>
      <c r="X173" s="114"/>
      <c r="Y173" s="114"/>
      <c r="Z173" s="114"/>
    </row>
    <row r="174" spans="2:26" ht="15">
      <c r="B174" s="45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7"/>
      <c r="N174" s="157"/>
      <c r="O174" s="157"/>
      <c r="P174" s="157"/>
      <c r="Q174" s="157"/>
      <c r="X174" s="114"/>
      <c r="Y174" s="114"/>
      <c r="Z174" s="114"/>
    </row>
    <row r="175" spans="2:26" ht="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X175" s="119"/>
      <c r="Y175" s="119"/>
      <c r="Z175" s="119"/>
    </row>
    <row r="176" spans="2:26" ht="16.5" thickBot="1">
      <c r="B176" s="2" t="s">
        <v>201</v>
      </c>
      <c r="M176" s="5"/>
      <c r="N176" s="156"/>
      <c r="O176" s="157"/>
      <c r="P176" s="27"/>
      <c r="X176" s="119"/>
      <c r="Y176" s="114"/>
      <c r="Z176" s="113"/>
    </row>
    <row r="177" spans="2:26" ht="15">
      <c r="B177" s="158" t="s">
        <v>155</v>
      </c>
      <c r="C177" s="142"/>
      <c r="D177" s="8"/>
      <c r="E177" s="145" t="s">
        <v>134</v>
      </c>
      <c r="F177" s="146"/>
      <c r="G177" s="146"/>
      <c r="H177" s="147"/>
      <c r="I177" s="162" t="s">
        <v>88</v>
      </c>
      <c r="J177" s="163"/>
      <c r="K177" s="163"/>
      <c r="L177" s="147"/>
      <c r="M177" s="140" t="s">
        <v>135</v>
      </c>
      <c r="N177" s="140"/>
      <c r="O177" s="140"/>
      <c r="P177" s="140"/>
      <c r="Q177" s="9" t="s">
        <v>71</v>
      </c>
      <c r="X177" s="124" t="s">
        <v>195</v>
      </c>
      <c r="Y177" s="125"/>
      <c r="Z177" s="126"/>
    </row>
    <row r="178" spans="2:26" ht="15">
      <c r="B178" s="143"/>
      <c r="C178" s="10"/>
      <c r="D178" s="10"/>
      <c r="E178" s="141" t="s">
        <v>89</v>
      </c>
      <c r="F178" s="63" t="s">
        <v>90</v>
      </c>
      <c r="G178" s="63"/>
      <c r="H178" s="149" t="s">
        <v>45</v>
      </c>
      <c r="I178" s="141" t="s">
        <v>89</v>
      </c>
      <c r="J178" s="159" t="s">
        <v>90</v>
      </c>
      <c r="K178" s="159"/>
      <c r="L178" s="149" t="s">
        <v>45</v>
      </c>
      <c r="M178" s="241" t="s">
        <v>206</v>
      </c>
      <c r="N178" s="238" t="s">
        <v>139</v>
      </c>
      <c r="O178" s="239"/>
      <c r="P178" s="240"/>
      <c r="Q178" s="11" t="s">
        <v>144</v>
      </c>
      <c r="X178" s="127" t="s">
        <v>138</v>
      </c>
      <c r="Y178" s="127" t="s">
        <v>139</v>
      </c>
      <c r="Z178" s="128"/>
    </row>
    <row r="179" spans="2:26" ht="23.25" thickBot="1">
      <c r="B179" s="144"/>
      <c r="C179" s="12"/>
      <c r="D179" s="12"/>
      <c r="E179" s="148"/>
      <c r="F179" s="13" t="s">
        <v>141</v>
      </c>
      <c r="G179" s="14" t="s">
        <v>91</v>
      </c>
      <c r="H179" s="150"/>
      <c r="I179" s="148"/>
      <c r="J179" s="13" t="s">
        <v>141</v>
      </c>
      <c r="K179" s="14" t="s">
        <v>91</v>
      </c>
      <c r="L179" s="150"/>
      <c r="M179" s="243"/>
      <c r="N179" s="225" t="s">
        <v>204</v>
      </c>
      <c r="O179" s="225" t="s">
        <v>205</v>
      </c>
      <c r="P179" s="226" t="s">
        <v>91</v>
      </c>
      <c r="Q179" s="15" t="s">
        <v>145</v>
      </c>
      <c r="X179" s="129" t="s">
        <v>196</v>
      </c>
      <c r="Y179" s="130" t="s">
        <v>141</v>
      </c>
      <c r="Z179" s="131" t="s">
        <v>91</v>
      </c>
    </row>
    <row r="180" spans="2:26" ht="15">
      <c r="B180" s="16">
        <v>1</v>
      </c>
      <c r="C180" s="17" t="s">
        <v>164</v>
      </c>
      <c r="D180" s="17"/>
      <c r="E180" s="19">
        <f>+reg2!E107</f>
        <v>65</v>
      </c>
      <c r="F180" s="19">
        <f>+reg2!F107</f>
        <v>65</v>
      </c>
      <c r="G180" s="19">
        <f>+F180/E180*100</f>
        <v>100</v>
      </c>
      <c r="H180" s="19">
        <f>+E180-F180</f>
        <v>0</v>
      </c>
      <c r="I180" s="19">
        <f>+reg2!I107</f>
        <v>61</v>
      </c>
      <c r="J180" s="19">
        <f>+reg2!J107</f>
        <v>60</v>
      </c>
      <c r="K180" s="19">
        <f>+J180/I180*100</f>
        <v>98.36065573770492</v>
      </c>
      <c r="L180" s="19">
        <f>+I180-J180</f>
        <v>1</v>
      </c>
      <c r="M180" s="19">
        <f>+reg2!M107</f>
        <v>30623</v>
      </c>
      <c r="N180" s="19">
        <f>+reg2!N107</f>
        <v>36828</v>
      </c>
      <c r="O180" s="19">
        <f>+reg2!O107</f>
        <v>37601</v>
      </c>
      <c r="P180" s="19">
        <f>+O180/M180*100</f>
        <v>122.78679423962382</v>
      </c>
      <c r="Q180" s="32" t="s">
        <v>163</v>
      </c>
      <c r="X180" s="116" t="e">
        <f>+reg2!#REF!</f>
        <v>#REF!</v>
      </c>
      <c r="Y180" s="116" t="e">
        <f>+reg2!#REF!</f>
        <v>#REF!</v>
      </c>
      <c r="Z180" s="116" t="e">
        <f>Y180/X180*100</f>
        <v>#REF!</v>
      </c>
    </row>
    <row r="181" spans="2:26" ht="15">
      <c r="B181" s="16">
        <f>+B180+1</f>
        <v>2</v>
      </c>
      <c r="C181" s="17" t="s">
        <v>22</v>
      </c>
      <c r="D181" s="17"/>
      <c r="E181" s="19">
        <f>+reg2!E108</f>
        <v>64</v>
      </c>
      <c r="F181" s="19">
        <f>+reg2!F108</f>
        <v>64</v>
      </c>
      <c r="G181" s="19">
        <f>+F181/E181*100</f>
        <v>100</v>
      </c>
      <c r="H181" s="19">
        <f>+E181-F181</f>
        <v>0</v>
      </c>
      <c r="I181" s="19">
        <f>+reg2!I108</f>
        <v>48</v>
      </c>
      <c r="J181" s="19">
        <f>+reg2!J108</f>
        <v>46</v>
      </c>
      <c r="K181" s="19">
        <f>+J181/I181*100</f>
        <v>95.83333333333334</v>
      </c>
      <c r="L181" s="19">
        <f>+I181-J181</f>
        <v>2</v>
      </c>
      <c r="M181" s="19">
        <f>+reg2!M108</f>
        <v>18874</v>
      </c>
      <c r="N181" s="19">
        <f>+reg2!N108</f>
        <v>19993</v>
      </c>
      <c r="O181" s="19">
        <f>+reg2!O108</f>
        <v>20622</v>
      </c>
      <c r="P181" s="19">
        <f>+O181/M181*100</f>
        <v>109.26141782346083</v>
      </c>
      <c r="Q181" s="32" t="s">
        <v>163</v>
      </c>
      <c r="X181" s="116" t="e">
        <f>+reg2!#REF!</f>
        <v>#REF!</v>
      </c>
      <c r="Y181" s="116" t="e">
        <f>+reg2!#REF!</f>
        <v>#REF!</v>
      </c>
      <c r="Z181" s="116" t="e">
        <f>Y181/X181*100</f>
        <v>#REF!</v>
      </c>
    </row>
    <row r="182" spans="2:26" ht="15">
      <c r="B182" s="16">
        <f>+B181+1</f>
        <v>3</v>
      </c>
      <c r="C182" s="17" t="s">
        <v>61</v>
      </c>
      <c r="D182" s="17"/>
      <c r="E182" s="19">
        <f>+reg2!E109</f>
        <v>26</v>
      </c>
      <c r="F182" s="19">
        <f>+reg2!F109</f>
        <v>26</v>
      </c>
      <c r="G182" s="19">
        <f>+F182/E182*100</f>
        <v>100</v>
      </c>
      <c r="H182" s="19">
        <f>+E182-F182</f>
        <v>0</v>
      </c>
      <c r="I182" s="19">
        <f>+reg2!I109</f>
        <v>9</v>
      </c>
      <c r="J182" s="19">
        <f>+reg2!J109</f>
        <v>9</v>
      </c>
      <c r="K182" s="19">
        <f>+J182/I182*100</f>
        <v>100</v>
      </c>
      <c r="L182" s="19">
        <f>+I182-J182</f>
        <v>0</v>
      </c>
      <c r="M182" s="19">
        <f>+reg2!M109</f>
        <v>4601</v>
      </c>
      <c r="N182" s="19">
        <f>+reg2!N109</f>
        <v>4091</v>
      </c>
      <c r="O182" s="19">
        <f>+reg2!O109</f>
        <v>4155</v>
      </c>
      <c r="P182" s="19">
        <f>+O182/M182*100</f>
        <v>90.3064551184525</v>
      </c>
      <c r="Q182" s="32" t="s">
        <v>163</v>
      </c>
      <c r="X182" s="116" t="e">
        <f>+reg2!#REF!</f>
        <v>#REF!</v>
      </c>
      <c r="Y182" s="116" t="e">
        <f>+reg2!#REF!</f>
        <v>#REF!</v>
      </c>
      <c r="Z182" s="116" t="e">
        <f>Y182/X182*100</f>
        <v>#REF!</v>
      </c>
    </row>
    <row r="183" spans="2:26" ht="15">
      <c r="B183" s="16">
        <f>+B182+1</f>
        <v>4</v>
      </c>
      <c r="C183" s="17" t="s">
        <v>42</v>
      </c>
      <c r="D183" s="17"/>
      <c r="E183" s="19">
        <f>+reg2!E110</f>
        <v>13</v>
      </c>
      <c r="F183" s="19">
        <f>+reg2!F110</f>
        <v>13</v>
      </c>
      <c r="G183" s="19">
        <f>+F183/E183*100</f>
        <v>100</v>
      </c>
      <c r="H183" s="19">
        <f>+E183-F183</f>
        <v>0</v>
      </c>
      <c r="I183" s="19">
        <f>+reg2!I110</f>
        <v>15</v>
      </c>
      <c r="J183" s="19">
        <f>+reg2!J110</f>
        <v>14</v>
      </c>
      <c r="K183" s="19">
        <f>+J183/I183*100</f>
        <v>93.33333333333333</v>
      </c>
      <c r="L183" s="19">
        <f>+I183-J183</f>
        <v>1</v>
      </c>
      <c r="M183" s="19">
        <f>+reg2!M110</f>
        <v>5831</v>
      </c>
      <c r="N183" s="19">
        <f>+reg2!N110</f>
        <v>5906</v>
      </c>
      <c r="O183" s="19">
        <f>+reg2!O110</f>
        <v>6022</v>
      </c>
      <c r="P183" s="19">
        <f>+O183/M183*100</f>
        <v>103.27559595266678</v>
      </c>
      <c r="Q183" s="32" t="s">
        <v>163</v>
      </c>
      <c r="X183" s="116" t="e">
        <f>+reg2!#REF!</f>
        <v>#REF!</v>
      </c>
      <c r="Y183" s="116" t="e">
        <f>+reg2!#REF!</f>
        <v>#REF!</v>
      </c>
      <c r="Z183" s="116" t="e">
        <f>Y183/X183*100</f>
        <v>#REF!</v>
      </c>
    </row>
    <row r="184" spans="2:26" ht="15.75" thickBot="1">
      <c r="B184" s="16"/>
      <c r="C184" s="17"/>
      <c r="D184" s="17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20"/>
      <c r="X184" s="116"/>
      <c r="Y184" s="116"/>
      <c r="Z184" s="116"/>
    </row>
    <row r="185" spans="2:26" ht="15.75" thickBot="1">
      <c r="B185" s="35"/>
      <c r="C185" s="33" t="s">
        <v>92</v>
      </c>
      <c r="D185" s="33"/>
      <c r="E185" s="25">
        <f>SUM(E180:E184)</f>
        <v>168</v>
      </c>
      <c r="F185" s="25">
        <f>SUM(F180:F184)</f>
        <v>168</v>
      </c>
      <c r="G185" s="25">
        <f>+F185/E185*100</f>
        <v>100</v>
      </c>
      <c r="H185" s="25">
        <f>SUM(H180:H184)</f>
        <v>0</v>
      </c>
      <c r="I185" s="25">
        <f>SUM(I180:I184)</f>
        <v>133</v>
      </c>
      <c r="J185" s="25">
        <f>SUM(J180:J184)</f>
        <v>129</v>
      </c>
      <c r="K185" s="25">
        <f>+J185/I185*100</f>
        <v>96.99248120300751</v>
      </c>
      <c r="L185" s="25">
        <f>SUM(L180:L184)</f>
        <v>4</v>
      </c>
      <c r="M185" s="25">
        <f>SUM(M180:M184)</f>
        <v>59929</v>
      </c>
      <c r="N185" s="25">
        <f>SUM(N180:N184)</f>
        <v>66818</v>
      </c>
      <c r="O185" s="25">
        <f>SUM(O180:O184)</f>
        <v>68400</v>
      </c>
      <c r="P185" s="25">
        <f>+O185/M185*100</f>
        <v>114.13505982078793</v>
      </c>
      <c r="Q185" s="34"/>
      <c r="X185" s="25" t="e">
        <f>SUM(X180:X184)</f>
        <v>#REF!</v>
      </c>
      <c r="Y185" s="25" t="e">
        <f>SUM(Y180:Y184)</f>
        <v>#REF!</v>
      </c>
      <c r="Z185" s="118" t="e">
        <f>+Y185/X185*100</f>
        <v>#REF!</v>
      </c>
    </row>
    <row r="186" spans="2:17" ht="15"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</row>
    <row r="187" spans="2:17" ht="15"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</row>
    <row r="188" spans="2:26" ht="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X188" s="119"/>
      <c r="Y188" s="119"/>
      <c r="Z188" s="119"/>
    </row>
    <row r="189" spans="2:26" ht="16.5" thickBot="1">
      <c r="B189" s="2" t="s">
        <v>170</v>
      </c>
      <c r="M189" s="288"/>
      <c r="N189" s="288"/>
      <c r="O189" s="288"/>
      <c r="P189" s="27"/>
      <c r="X189" s="111"/>
      <c r="Z189" s="113"/>
    </row>
    <row r="190" spans="2:26" ht="15">
      <c r="B190" s="289" t="s">
        <v>143</v>
      </c>
      <c r="C190" s="290"/>
      <c r="D190" s="8"/>
      <c r="E190" s="295" t="s">
        <v>134</v>
      </c>
      <c r="F190" s="296"/>
      <c r="G190" s="296"/>
      <c r="H190" s="297"/>
      <c r="I190" s="295" t="s">
        <v>88</v>
      </c>
      <c r="J190" s="296"/>
      <c r="K190" s="296"/>
      <c r="L190" s="297"/>
      <c r="M190" s="298" t="s">
        <v>135</v>
      </c>
      <c r="N190" s="298"/>
      <c r="O190" s="298"/>
      <c r="P190" s="298"/>
      <c r="Q190" s="9" t="s">
        <v>71</v>
      </c>
      <c r="X190" s="124" t="s">
        <v>195</v>
      </c>
      <c r="Y190" s="125"/>
      <c r="Z190" s="126"/>
    </row>
    <row r="191" spans="2:26" ht="15">
      <c r="B191" s="291"/>
      <c r="C191" s="292"/>
      <c r="D191" s="10"/>
      <c r="E191" s="299" t="s">
        <v>89</v>
      </c>
      <c r="F191" s="284" t="s">
        <v>90</v>
      </c>
      <c r="G191" s="284"/>
      <c r="H191" s="285" t="s">
        <v>45</v>
      </c>
      <c r="I191" s="299" t="s">
        <v>89</v>
      </c>
      <c r="J191" s="284" t="s">
        <v>90</v>
      </c>
      <c r="K191" s="284"/>
      <c r="L191" s="285" t="s">
        <v>45</v>
      </c>
      <c r="M191" s="241" t="s">
        <v>206</v>
      </c>
      <c r="N191" s="238" t="s">
        <v>139</v>
      </c>
      <c r="O191" s="239"/>
      <c r="P191" s="240"/>
      <c r="Q191" s="11" t="s">
        <v>144</v>
      </c>
      <c r="X191" s="127" t="s">
        <v>138</v>
      </c>
      <c r="Y191" s="127" t="s">
        <v>139</v>
      </c>
      <c r="Z191" s="128"/>
    </row>
    <row r="192" spans="2:26" ht="23.25" thickBot="1">
      <c r="B192" s="293"/>
      <c r="C192" s="294"/>
      <c r="D192" s="12"/>
      <c r="E192" s="300"/>
      <c r="F192" s="13" t="s">
        <v>141</v>
      </c>
      <c r="G192" s="14" t="s">
        <v>91</v>
      </c>
      <c r="H192" s="286"/>
      <c r="I192" s="300"/>
      <c r="J192" s="13" t="s">
        <v>141</v>
      </c>
      <c r="K192" s="14" t="s">
        <v>91</v>
      </c>
      <c r="L192" s="286"/>
      <c r="M192" s="243"/>
      <c r="N192" s="225" t="s">
        <v>204</v>
      </c>
      <c r="O192" s="225" t="s">
        <v>205</v>
      </c>
      <c r="P192" s="226" t="s">
        <v>91</v>
      </c>
      <c r="Q192" s="15" t="s">
        <v>145</v>
      </c>
      <c r="X192" s="129" t="s">
        <v>196</v>
      </c>
      <c r="Y192" s="130" t="s">
        <v>141</v>
      </c>
      <c r="Z192" s="131" t="s">
        <v>91</v>
      </c>
    </row>
    <row r="193" spans="2:26" ht="15">
      <c r="B193" s="28">
        <v>1</v>
      </c>
      <c r="C193" s="29" t="s">
        <v>76</v>
      </c>
      <c r="D193" s="29"/>
      <c r="E193" s="30">
        <f>+reg2!E158</f>
        <v>6</v>
      </c>
      <c r="F193" s="30">
        <f>+reg2!F158</f>
        <v>6</v>
      </c>
      <c r="G193" s="19">
        <f aca="true" t="shared" si="46" ref="G193:G207">+F193/E193*100</f>
        <v>100</v>
      </c>
      <c r="H193" s="19">
        <f aca="true" t="shared" si="47" ref="H193:H207">+E193-F193</f>
        <v>0</v>
      </c>
      <c r="I193" s="30">
        <f>+reg2!I158</f>
        <v>16</v>
      </c>
      <c r="J193" s="30">
        <f>+reg2!J158</f>
        <v>6</v>
      </c>
      <c r="K193" s="19">
        <f aca="true" t="shared" si="48" ref="K193:K207">+J193/I193*100</f>
        <v>37.5</v>
      </c>
      <c r="L193" s="19">
        <f aca="true" t="shared" si="49" ref="L193:L207">+I193-J193</f>
        <v>10</v>
      </c>
      <c r="M193" s="30">
        <f>+reg2!M158</f>
        <v>1787</v>
      </c>
      <c r="N193" s="30">
        <f>+reg2!N158</f>
        <v>995</v>
      </c>
      <c r="O193" s="30">
        <f>+reg2!O158</f>
        <v>1029</v>
      </c>
      <c r="P193" s="19">
        <f aca="true" t="shared" si="50" ref="P193:P207">+O193/M193*100</f>
        <v>57.58254057078903</v>
      </c>
      <c r="Q193" s="31" t="s">
        <v>171</v>
      </c>
      <c r="X193" s="120" t="e">
        <f>+reg2!#REF!</f>
        <v>#REF!</v>
      </c>
      <c r="Y193" s="120" t="e">
        <f>+reg2!#REF!</f>
        <v>#REF!</v>
      </c>
      <c r="Z193" s="120" t="e">
        <f>Y193/X193*100</f>
        <v>#REF!</v>
      </c>
    </row>
    <row r="194" spans="2:26" ht="15">
      <c r="B194" s="16">
        <f aca="true" t="shared" si="51" ref="B194:B207">B193+1</f>
        <v>2</v>
      </c>
      <c r="C194" s="17" t="s">
        <v>122</v>
      </c>
      <c r="D194" s="17"/>
      <c r="E194" s="19">
        <f>+reg2!E159</f>
        <v>8</v>
      </c>
      <c r="F194" s="19">
        <f>+reg2!F159</f>
        <v>8</v>
      </c>
      <c r="G194" s="19">
        <f t="shared" si="46"/>
        <v>100</v>
      </c>
      <c r="H194" s="19">
        <f t="shared" si="47"/>
        <v>0</v>
      </c>
      <c r="I194" s="19">
        <f>+reg2!I159</f>
        <v>75</v>
      </c>
      <c r="J194" s="19">
        <f>+reg2!J159</f>
        <v>18</v>
      </c>
      <c r="K194" s="19">
        <f t="shared" si="48"/>
        <v>24</v>
      </c>
      <c r="L194" s="19">
        <f t="shared" si="49"/>
        <v>57</v>
      </c>
      <c r="M194" s="19">
        <f>+reg2!M159</f>
        <v>3536</v>
      </c>
      <c r="N194" s="19">
        <f>+reg2!N159</f>
        <v>695</v>
      </c>
      <c r="O194" s="19">
        <f>+reg2!O159</f>
        <v>807</v>
      </c>
      <c r="P194" s="19">
        <f t="shared" si="50"/>
        <v>22.82239819004525</v>
      </c>
      <c r="Q194" s="32" t="s">
        <v>171</v>
      </c>
      <c r="X194" s="116" t="e">
        <f>+reg2!#REF!</f>
        <v>#REF!</v>
      </c>
      <c r="Y194" s="116" t="e">
        <f>+reg2!#REF!</f>
        <v>#REF!</v>
      </c>
      <c r="Z194" s="116" t="e">
        <f>Y194/X194*100</f>
        <v>#REF!</v>
      </c>
    </row>
    <row r="195" spans="2:26" ht="15">
      <c r="B195" s="16">
        <f t="shared" si="51"/>
        <v>3</v>
      </c>
      <c r="C195" s="17" t="s">
        <v>28</v>
      </c>
      <c r="D195" s="17"/>
      <c r="E195" s="19">
        <f>+reg2!E160</f>
        <v>22</v>
      </c>
      <c r="F195" s="19">
        <f>+reg2!F160</f>
        <v>22</v>
      </c>
      <c r="G195" s="19">
        <f t="shared" si="46"/>
        <v>100</v>
      </c>
      <c r="H195" s="19">
        <f t="shared" si="47"/>
        <v>0</v>
      </c>
      <c r="I195" s="19">
        <f>+reg2!I160</f>
        <v>35</v>
      </c>
      <c r="J195" s="19">
        <f>+reg2!J160</f>
        <v>22</v>
      </c>
      <c r="K195" s="19">
        <f t="shared" si="48"/>
        <v>62.857142857142854</v>
      </c>
      <c r="L195" s="19">
        <f t="shared" si="49"/>
        <v>13</v>
      </c>
      <c r="M195" s="19">
        <f>+reg2!M160</f>
        <v>8562</v>
      </c>
      <c r="N195" s="19">
        <f>+reg2!N160</f>
        <v>9213</v>
      </c>
      <c r="O195" s="19">
        <f>+reg2!O160</f>
        <v>9553</v>
      </c>
      <c r="P195" s="19">
        <f t="shared" si="50"/>
        <v>111.5743985050222</v>
      </c>
      <c r="Q195" s="32" t="s">
        <v>171</v>
      </c>
      <c r="X195" s="116" t="e">
        <f>+reg2!#REF!</f>
        <v>#REF!</v>
      </c>
      <c r="Y195" s="116" t="e">
        <f>+reg2!#REF!</f>
        <v>#REF!</v>
      </c>
      <c r="Z195" s="116" t="e">
        <f aca="true" t="shared" si="52" ref="Z195:Z207">Y195/X195*100</f>
        <v>#REF!</v>
      </c>
    </row>
    <row r="196" spans="2:26" ht="15">
      <c r="B196" s="16">
        <f t="shared" si="51"/>
        <v>4</v>
      </c>
      <c r="C196" s="17" t="s">
        <v>74</v>
      </c>
      <c r="D196" s="17"/>
      <c r="E196" s="19">
        <f>+reg2!E161</f>
        <v>17</v>
      </c>
      <c r="F196" s="19">
        <f>+reg2!F161</f>
        <v>17</v>
      </c>
      <c r="G196" s="19">
        <f t="shared" si="46"/>
        <v>100</v>
      </c>
      <c r="H196" s="19">
        <f t="shared" si="47"/>
        <v>0</v>
      </c>
      <c r="I196" s="19">
        <f>+reg2!I161</f>
        <v>24</v>
      </c>
      <c r="J196" s="19">
        <f>+reg2!J161</f>
        <v>21</v>
      </c>
      <c r="K196" s="19">
        <f t="shared" si="48"/>
        <v>87.5</v>
      </c>
      <c r="L196" s="19">
        <f t="shared" si="49"/>
        <v>3</v>
      </c>
      <c r="M196" s="19">
        <f>+reg2!M161</f>
        <v>8910</v>
      </c>
      <c r="N196" s="19">
        <f>+reg2!N161</f>
        <v>7997</v>
      </c>
      <c r="O196" s="19">
        <f>+reg2!O161</f>
        <v>8241</v>
      </c>
      <c r="P196" s="19">
        <f t="shared" si="50"/>
        <v>92.49158249158249</v>
      </c>
      <c r="Q196" s="32" t="s">
        <v>171</v>
      </c>
      <c r="X196" s="116" t="e">
        <f>+reg2!#REF!</f>
        <v>#REF!</v>
      </c>
      <c r="Y196" s="116" t="e">
        <f>+reg2!#REF!</f>
        <v>#REF!</v>
      </c>
      <c r="Z196" s="116" t="e">
        <f t="shared" si="52"/>
        <v>#REF!</v>
      </c>
    </row>
    <row r="197" spans="2:26" ht="15">
      <c r="B197" s="16">
        <f t="shared" si="51"/>
        <v>5</v>
      </c>
      <c r="C197" s="17" t="s">
        <v>29</v>
      </c>
      <c r="D197" s="17"/>
      <c r="E197" s="19">
        <f>+reg2!E162</f>
        <v>25</v>
      </c>
      <c r="F197" s="19">
        <f>+reg2!F162</f>
        <v>25</v>
      </c>
      <c r="G197" s="19">
        <f t="shared" si="46"/>
        <v>100</v>
      </c>
      <c r="H197" s="19">
        <f t="shared" si="47"/>
        <v>0</v>
      </c>
      <c r="I197" s="19">
        <f>+reg2!I162</f>
        <v>30</v>
      </c>
      <c r="J197" s="19">
        <f>+reg2!J162</f>
        <v>21</v>
      </c>
      <c r="K197" s="19">
        <f t="shared" si="48"/>
        <v>70</v>
      </c>
      <c r="L197" s="19">
        <f t="shared" si="49"/>
        <v>9</v>
      </c>
      <c r="M197" s="19">
        <f>+reg2!M162</f>
        <v>13459</v>
      </c>
      <c r="N197" s="19">
        <f>+reg2!N162</f>
        <v>14208</v>
      </c>
      <c r="O197" s="19">
        <f>+reg2!O162</f>
        <v>14823</v>
      </c>
      <c r="P197" s="19">
        <f t="shared" si="50"/>
        <v>110.13448250241473</v>
      </c>
      <c r="Q197" s="32" t="s">
        <v>171</v>
      </c>
      <c r="X197" s="116" t="e">
        <f>+reg2!#REF!</f>
        <v>#REF!</v>
      </c>
      <c r="Y197" s="116" t="e">
        <f>+reg2!#REF!</f>
        <v>#REF!</v>
      </c>
      <c r="Z197" s="116" t="e">
        <f t="shared" si="52"/>
        <v>#REF!</v>
      </c>
    </row>
    <row r="198" spans="2:26" ht="15">
      <c r="B198" s="16">
        <f t="shared" si="51"/>
        <v>6</v>
      </c>
      <c r="C198" s="17" t="s">
        <v>172</v>
      </c>
      <c r="D198" s="17"/>
      <c r="E198" s="19">
        <f>+reg2!E163</f>
        <v>25</v>
      </c>
      <c r="F198" s="19">
        <f>+reg2!F163</f>
        <v>25</v>
      </c>
      <c r="G198" s="19">
        <f t="shared" si="46"/>
        <v>100</v>
      </c>
      <c r="H198" s="19">
        <f t="shared" si="47"/>
        <v>0</v>
      </c>
      <c r="I198" s="19">
        <f>+reg2!I163</f>
        <v>27</v>
      </c>
      <c r="J198" s="19">
        <f>+reg2!J163</f>
        <v>18</v>
      </c>
      <c r="K198" s="19">
        <f t="shared" si="48"/>
        <v>66.66666666666666</v>
      </c>
      <c r="L198" s="19">
        <f t="shared" si="49"/>
        <v>9</v>
      </c>
      <c r="M198" s="19">
        <f>+reg2!M163</f>
        <v>15761</v>
      </c>
      <c r="N198" s="19">
        <f>+reg2!N163</f>
        <v>15384</v>
      </c>
      <c r="O198" s="19">
        <f>+reg2!O163</f>
        <v>16169</v>
      </c>
      <c r="P198" s="19">
        <f t="shared" si="50"/>
        <v>102.58866823171118</v>
      </c>
      <c r="Q198" s="32" t="s">
        <v>171</v>
      </c>
      <c r="X198" s="116" t="e">
        <f>+reg2!#REF!</f>
        <v>#REF!</v>
      </c>
      <c r="Y198" s="116" t="e">
        <f>+reg2!#REF!</f>
        <v>#REF!</v>
      </c>
      <c r="Z198" s="116" t="e">
        <f t="shared" si="52"/>
        <v>#REF!</v>
      </c>
    </row>
    <row r="199" spans="2:26" ht="15">
      <c r="B199" s="16">
        <f t="shared" si="51"/>
        <v>7</v>
      </c>
      <c r="C199" s="17" t="s">
        <v>30</v>
      </c>
      <c r="D199" s="17"/>
      <c r="E199" s="19">
        <f>+reg2!E164</f>
        <v>19</v>
      </c>
      <c r="F199" s="19">
        <f>+reg2!F164</f>
        <v>19</v>
      </c>
      <c r="G199" s="19">
        <f t="shared" si="46"/>
        <v>100</v>
      </c>
      <c r="H199" s="19">
        <f t="shared" si="47"/>
        <v>0</v>
      </c>
      <c r="I199" s="19">
        <f>+reg2!I164</f>
        <v>48</v>
      </c>
      <c r="J199" s="19">
        <f>+reg2!J164</f>
        <v>37</v>
      </c>
      <c r="K199" s="19">
        <f t="shared" si="48"/>
        <v>77.08333333333334</v>
      </c>
      <c r="L199" s="19">
        <f t="shared" si="49"/>
        <v>11</v>
      </c>
      <c r="M199" s="19">
        <f>+reg2!M164</f>
        <v>4441</v>
      </c>
      <c r="N199" s="19">
        <f>+reg2!N164</f>
        <v>3607</v>
      </c>
      <c r="O199" s="19">
        <f>+reg2!O164</f>
        <v>3741</v>
      </c>
      <c r="P199" s="19">
        <f t="shared" si="50"/>
        <v>84.23778428281918</v>
      </c>
      <c r="Q199" s="32" t="s">
        <v>171</v>
      </c>
      <c r="X199" s="116" t="e">
        <f>+reg2!#REF!</f>
        <v>#REF!</v>
      </c>
      <c r="Y199" s="116" t="e">
        <f>+reg2!#REF!</f>
        <v>#REF!</v>
      </c>
      <c r="Z199" s="116" t="e">
        <f t="shared" si="52"/>
        <v>#REF!</v>
      </c>
    </row>
    <row r="200" spans="2:26" ht="15">
      <c r="B200" s="16">
        <f t="shared" si="51"/>
        <v>8</v>
      </c>
      <c r="C200" s="17" t="s">
        <v>124</v>
      </c>
      <c r="D200" s="17"/>
      <c r="E200" s="19">
        <f>+reg2!E165</f>
        <v>15</v>
      </c>
      <c r="F200" s="19">
        <f>+reg2!F165</f>
        <v>15</v>
      </c>
      <c r="G200" s="19">
        <f t="shared" si="46"/>
        <v>100</v>
      </c>
      <c r="H200" s="19">
        <f t="shared" si="47"/>
        <v>0</v>
      </c>
      <c r="I200" s="19">
        <f>+reg2!I165</f>
        <v>36</v>
      </c>
      <c r="J200" s="19">
        <f>+reg2!J165</f>
        <v>25</v>
      </c>
      <c r="K200" s="19">
        <f t="shared" si="48"/>
        <v>69.44444444444444</v>
      </c>
      <c r="L200" s="19">
        <f t="shared" si="49"/>
        <v>11</v>
      </c>
      <c r="M200" s="19">
        <f>+reg2!M165</f>
        <v>6646</v>
      </c>
      <c r="N200" s="19">
        <f>+reg2!N165</f>
        <v>5985</v>
      </c>
      <c r="O200" s="19">
        <f>+reg2!O165</f>
        <v>6225</v>
      </c>
      <c r="P200" s="19">
        <f t="shared" si="50"/>
        <v>93.66536262413481</v>
      </c>
      <c r="Q200" s="32" t="s">
        <v>171</v>
      </c>
      <c r="X200" s="116" t="e">
        <f>+reg2!#REF!</f>
        <v>#REF!</v>
      </c>
      <c r="Y200" s="116" t="e">
        <f>+reg2!#REF!</f>
        <v>#REF!</v>
      </c>
      <c r="Z200" s="116" t="e">
        <f t="shared" si="52"/>
        <v>#REF!</v>
      </c>
    </row>
    <row r="201" spans="2:26" ht="15">
      <c r="B201" s="16">
        <f t="shared" si="51"/>
        <v>9</v>
      </c>
      <c r="C201" s="17" t="s">
        <v>125</v>
      </c>
      <c r="D201" s="17"/>
      <c r="E201" s="19">
        <f>+reg2!E166</f>
        <v>19</v>
      </c>
      <c r="F201" s="19">
        <f>+reg2!F166</f>
        <v>19</v>
      </c>
      <c r="G201" s="19">
        <f t="shared" si="46"/>
        <v>100</v>
      </c>
      <c r="H201" s="19">
        <f t="shared" si="47"/>
        <v>0</v>
      </c>
      <c r="I201" s="19">
        <f>+reg2!I166</f>
        <v>37</v>
      </c>
      <c r="J201" s="19">
        <f>+reg2!J166</f>
        <v>25</v>
      </c>
      <c r="K201" s="19">
        <f t="shared" si="48"/>
        <v>67.56756756756756</v>
      </c>
      <c r="L201" s="19">
        <f t="shared" si="49"/>
        <v>12</v>
      </c>
      <c r="M201" s="19">
        <f>+reg2!M166</f>
        <v>4531</v>
      </c>
      <c r="N201" s="19">
        <f>+reg2!N166</f>
        <v>3452</v>
      </c>
      <c r="O201" s="19">
        <f>+reg2!O166</f>
        <v>3668</v>
      </c>
      <c r="P201" s="19">
        <f t="shared" si="50"/>
        <v>80.95343191348489</v>
      </c>
      <c r="Q201" s="32" t="s">
        <v>171</v>
      </c>
      <c r="X201" s="116" t="e">
        <f>+reg2!#REF!</f>
        <v>#REF!</v>
      </c>
      <c r="Y201" s="116" t="e">
        <f>+reg2!#REF!</f>
        <v>#REF!</v>
      </c>
      <c r="Z201" s="116" t="e">
        <f t="shared" si="52"/>
        <v>#REF!</v>
      </c>
    </row>
    <row r="202" spans="2:26" ht="15">
      <c r="B202" s="16">
        <f t="shared" si="51"/>
        <v>10</v>
      </c>
      <c r="C202" s="17" t="s">
        <v>31</v>
      </c>
      <c r="D202" s="17"/>
      <c r="E202" s="19">
        <f>+reg2!E167</f>
        <v>30</v>
      </c>
      <c r="F202" s="19">
        <f>+reg2!F167</f>
        <v>30</v>
      </c>
      <c r="G202" s="19">
        <f t="shared" si="46"/>
        <v>100</v>
      </c>
      <c r="H202" s="19">
        <f t="shared" si="47"/>
        <v>0</v>
      </c>
      <c r="I202" s="19">
        <f>+reg2!I167</f>
        <v>86</v>
      </c>
      <c r="J202" s="19">
        <f>+reg2!J167</f>
        <v>41</v>
      </c>
      <c r="K202" s="19">
        <f t="shared" si="48"/>
        <v>47.674418604651166</v>
      </c>
      <c r="L202" s="19">
        <f t="shared" si="49"/>
        <v>45</v>
      </c>
      <c r="M202" s="19">
        <f>+reg2!M167</f>
        <v>8448</v>
      </c>
      <c r="N202" s="19">
        <f>+reg2!N167</f>
        <v>5169</v>
      </c>
      <c r="O202" s="19">
        <f>+reg2!O167</f>
        <v>5688</v>
      </c>
      <c r="P202" s="19">
        <f t="shared" si="50"/>
        <v>67.32954545454545</v>
      </c>
      <c r="Q202" s="32" t="s">
        <v>171</v>
      </c>
      <c r="X202" s="116" t="e">
        <f>+reg2!#REF!</f>
        <v>#REF!</v>
      </c>
      <c r="Y202" s="116" t="e">
        <f>+reg2!#REF!</f>
        <v>#REF!</v>
      </c>
      <c r="Z202" s="116" t="e">
        <f t="shared" si="52"/>
        <v>#REF!</v>
      </c>
    </row>
    <row r="203" spans="2:26" ht="15">
      <c r="B203" s="16">
        <f t="shared" si="51"/>
        <v>11</v>
      </c>
      <c r="C203" s="17" t="s">
        <v>32</v>
      </c>
      <c r="D203" s="17"/>
      <c r="E203" s="19">
        <f>+reg2!E168</f>
        <v>30</v>
      </c>
      <c r="F203" s="19">
        <f>+reg2!F168</f>
        <v>30</v>
      </c>
      <c r="G203" s="19">
        <f t="shared" si="46"/>
        <v>100</v>
      </c>
      <c r="H203" s="19">
        <f t="shared" si="47"/>
        <v>0</v>
      </c>
      <c r="I203" s="19">
        <f>+reg2!I168</f>
        <v>110</v>
      </c>
      <c r="J203" s="19">
        <f>+reg2!J168</f>
        <v>48</v>
      </c>
      <c r="K203" s="19">
        <f t="shared" si="48"/>
        <v>43.63636363636363</v>
      </c>
      <c r="L203" s="19">
        <f t="shared" si="49"/>
        <v>62</v>
      </c>
      <c r="M203" s="19">
        <f>+reg2!M168</f>
        <v>5544</v>
      </c>
      <c r="N203" s="19">
        <f>+reg2!N168</f>
        <v>3323</v>
      </c>
      <c r="O203" s="19">
        <f>+reg2!O168</f>
        <v>3596</v>
      </c>
      <c r="P203" s="19">
        <f t="shared" si="50"/>
        <v>64.86291486291486</v>
      </c>
      <c r="Q203" s="32" t="s">
        <v>171</v>
      </c>
      <c r="X203" s="116" t="e">
        <f>+reg2!#REF!</f>
        <v>#REF!</v>
      </c>
      <c r="Y203" s="116" t="e">
        <f>+reg2!#REF!</f>
        <v>#REF!</v>
      </c>
      <c r="Z203" s="116" t="e">
        <f t="shared" si="52"/>
        <v>#REF!</v>
      </c>
    </row>
    <row r="204" spans="2:26" ht="15">
      <c r="B204" s="16">
        <f t="shared" si="51"/>
        <v>12</v>
      </c>
      <c r="C204" s="17" t="s">
        <v>68</v>
      </c>
      <c r="D204" s="17"/>
      <c r="E204" s="19">
        <f>+reg2!E169</f>
        <v>12</v>
      </c>
      <c r="F204" s="19">
        <f>+reg2!F169</f>
        <v>12</v>
      </c>
      <c r="G204" s="19">
        <f t="shared" si="46"/>
        <v>100</v>
      </c>
      <c r="H204" s="19">
        <f t="shared" si="47"/>
        <v>0</v>
      </c>
      <c r="I204" s="19">
        <f>+reg2!I169</f>
        <v>36</v>
      </c>
      <c r="J204" s="19">
        <f>+reg2!J169</f>
        <v>23</v>
      </c>
      <c r="K204" s="19">
        <f t="shared" si="48"/>
        <v>63.888888888888886</v>
      </c>
      <c r="L204" s="19">
        <f t="shared" si="49"/>
        <v>13</v>
      </c>
      <c r="M204" s="19">
        <f>+reg2!M169</f>
        <v>4991</v>
      </c>
      <c r="N204" s="19">
        <f>+reg2!N169</f>
        <v>4147</v>
      </c>
      <c r="O204" s="19">
        <f>+reg2!O169</f>
        <v>4311</v>
      </c>
      <c r="P204" s="19">
        <f t="shared" si="50"/>
        <v>86.37547585654177</v>
      </c>
      <c r="Q204" s="32" t="s">
        <v>171</v>
      </c>
      <c r="X204" s="116" t="e">
        <f>+reg2!#REF!</f>
        <v>#REF!</v>
      </c>
      <c r="Y204" s="116" t="e">
        <f>+reg2!#REF!</f>
        <v>#REF!</v>
      </c>
      <c r="Z204" s="116" t="e">
        <f t="shared" si="52"/>
        <v>#REF!</v>
      </c>
    </row>
    <row r="205" spans="2:26" ht="15">
      <c r="B205" s="16">
        <f t="shared" si="51"/>
        <v>13</v>
      </c>
      <c r="C205" s="17" t="s">
        <v>126</v>
      </c>
      <c r="D205" s="17"/>
      <c r="E205" s="19">
        <f>+reg2!E170</f>
        <v>16</v>
      </c>
      <c r="F205" s="19">
        <f>+reg2!F170</f>
        <v>16</v>
      </c>
      <c r="G205" s="19">
        <f t="shared" si="46"/>
        <v>100</v>
      </c>
      <c r="H205" s="19">
        <f t="shared" si="47"/>
        <v>0</v>
      </c>
      <c r="I205" s="19">
        <f>+reg2!I170</f>
        <v>39</v>
      </c>
      <c r="J205" s="19">
        <f>+reg2!J170</f>
        <v>22</v>
      </c>
      <c r="K205" s="19">
        <f t="shared" si="48"/>
        <v>56.41025641025641</v>
      </c>
      <c r="L205" s="19">
        <f t="shared" si="49"/>
        <v>17</v>
      </c>
      <c r="M205" s="19">
        <f>+reg2!M170</f>
        <v>3758</v>
      </c>
      <c r="N205" s="19">
        <f>+reg2!N170</f>
        <v>3140</v>
      </c>
      <c r="O205" s="19">
        <f>+reg2!O170</f>
        <v>3203</v>
      </c>
      <c r="P205" s="19">
        <f t="shared" si="50"/>
        <v>85.23150612027675</v>
      </c>
      <c r="Q205" s="32" t="s">
        <v>171</v>
      </c>
      <c r="X205" s="116" t="e">
        <f>+reg2!#REF!</f>
        <v>#REF!</v>
      </c>
      <c r="Y205" s="116" t="e">
        <f>+reg2!#REF!</f>
        <v>#REF!</v>
      </c>
      <c r="Z205" s="116" t="e">
        <f t="shared" si="52"/>
        <v>#REF!</v>
      </c>
    </row>
    <row r="206" spans="2:26" ht="15">
      <c r="B206" s="16">
        <f t="shared" si="51"/>
        <v>14</v>
      </c>
      <c r="C206" s="17" t="s">
        <v>33</v>
      </c>
      <c r="D206" s="17"/>
      <c r="E206" s="19">
        <f>+reg2!E171</f>
        <v>22</v>
      </c>
      <c r="F206" s="19">
        <f>+reg2!F171</f>
        <v>22</v>
      </c>
      <c r="G206" s="19">
        <f t="shared" si="46"/>
        <v>100</v>
      </c>
      <c r="H206" s="19">
        <f t="shared" si="47"/>
        <v>0</v>
      </c>
      <c r="I206" s="19">
        <f>+reg2!I171</f>
        <v>16</v>
      </c>
      <c r="J206" s="19">
        <f>+reg2!J171</f>
        <v>9</v>
      </c>
      <c r="K206" s="19">
        <f t="shared" si="48"/>
        <v>56.25</v>
      </c>
      <c r="L206" s="19">
        <f t="shared" si="49"/>
        <v>7</v>
      </c>
      <c r="M206" s="19">
        <f>+reg2!M171</f>
        <v>16514</v>
      </c>
      <c r="N206" s="19">
        <f>+reg2!N171</f>
        <v>16848</v>
      </c>
      <c r="O206" s="19">
        <f>+reg2!O171</f>
        <v>17445</v>
      </c>
      <c r="P206" s="19">
        <f t="shared" si="50"/>
        <v>105.63764078963305</v>
      </c>
      <c r="Q206" s="32" t="s">
        <v>171</v>
      </c>
      <c r="X206" s="116" t="e">
        <f>+reg2!#REF!</f>
        <v>#REF!</v>
      </c>
      <c r="Y206" s="116" t="e">
        <f>+reg2!#REF!</f>
        <v>#REF!</v>
      </c>
      <c r="Z206" s="116" t="e">
        <f t="shared" si="52"/>
        <v>#REF!</v>
      </c>
    </row>
    <row r="207" spans="2:26" ht="15">
      <c r="B207" s="16">
        <f t="shared" si="51"/>
        <v>15</v>
      </c>
      <c r="C207" s="17" t="s">
        <v>35</v>
      </c>
      <c r="D207" s="17"/>
      <c r="E207" s="19">
        <f>+reg2!E172</f>
        <v>9</v>
      </c>
      <c r="F207" s="19">
        <f>+reg2!F172</f>
        <v>9</v>
      </c>
      <c r="G207" s="19">
        <f t="shared" si="46"/>
        <v>100</v>
      </c>
      <c r="H207" s="19">
        <f t="shared" si="47"/>
        <v>0</v>
      </c>
      <c r="I207" s="19">
        <f>+reg2!I172</f>
        <v>24</v>
      </c>
      <c r="J207" s="19">
        <f>+reg2!J172</f>
        <v>10</v>
      </c>
      <c r="K207" s="19">
        <f t="shared" si="48"/>
        <v>41.66666666666667</v>
      </c>
      <c r="L207" s="19">
        <f t="shared" si="49"/>
        <v>14</v>
      </c>
      <c r="M207" s="19">
        <f>+reg2!M172</f>
        <v>4452</v>
      </c>
      <c r="N207" s="19">
        <f>+reg2!N172</f>
        <v>3903</v>
      </c>
      <c r="O207" s="19">
        <f>+reg2!O172</f>
        <v>4083</v>
      </c>
      <c r="P207" s="19">
        <f t="shared" si="50"/>
        <v>91.71159029649596</v>
      </c>
      <c r="Q207" s="32" t="s">
        <v>171</v>
      </c>
      <c r="X207" s="116" t="e">
        <f>+reg2!#REF!</f>
        <v>#REF!</v>
      </c>
      <c r="Y207" s="116" t="e">
        <f>+reg2!#REF!</f>
        <v>#REF!</v>
      </c>
      <c r="Z207" s="116" t="e">
        <f t="shared" si="52"/>
        <v>#REF!</v>
      </c>
    </row>
    <row r="208" spans="2:26" ht="15.75" thickBot="1">
      <c r="B208" s="16"/>
      <c r="C208" s="17"/>
      <c r="D208" s="17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20"/>
      <c r="X208" s="116"/>
      <c r="Y208" s="116"/>
      <c r="Z208" s="116"/>
    </row>
    <row r="209" spans="2:26" ht="15.75" thickBot="1">
      <c r="B209" s="21"/>
      <c r="C209" s="33" t="s">
        <v>92</v>
      </c>
      <c r="D209" s="33"/>
      <c r="E209" s="24">
        <f>SUM(E193:E207)</f>
        <v>275</v>
      </c>
      <c r="F209" s="24">
        <f>SUM(F193:F207)</f>
        <v>275</v>
      </c>
      <c r="G209" s="24">
        <f>+F209/E209*100</f>
        <v>100</v>
      </c>
      <c r="H209" s="24">
        <f>SUM(H193:H207)</f>
        <v>0</v>
      </c>
      <c r="I209" s="24">
        <f>SUM(I193:I207)</f>
        <v>639</v>
      </c>
      <c r="J209" s="24">
        <f>SUM(J193:J207)</f>
        <v>346</v>
      </c>
      <c r="K209" s="24">
        <f>+J209/I209*100</f>
        <v>54.147104851330205</v>
      </c>
      <c r="L209" s="24">
        <f>SUM(L193:L207)</f>
        <v>293</v>
      </c>
      <c r="M209" s="24">
        <f>SUM(M193:M207)</f>
        <v>111340</v>
      </c>
      <c r="N209" s="24">
        <f>SUM(N193:N207)</f>
        <v>98066</v>
      </c>
      <c r="O209" s="24">
        <f>SUM(O193:O207)</f>
        <v>102582</v>
      </c>
      <c r="P209" s="24">
        <f>+O209/M209*100</f>
        <v>92.13400395185917</v>
      </c>
      <c r="Q209" s="34"/>
      <c r="X209" s="117" t="e">
        <f>SUM(X193:X207)</f>
        <v>#REF!</v>
      </c>
      <c r="Y209" s="117" t="e">
        <f>SUM(Y193:Y207)</f>
        <v>#REF!</v>
      </c>
      <c r="Z209" s="117" t="e">
        <f>+Y209/X209*100</f>
        <v>#REF!</v>
      </c>
    </row>
    <row r="210" spans="2:26" ht="15">
      <c r="B210" s="287" t="s">
        <v>71</v>
      </c>
      <c r="C210" s="287"/>
      <c r="D210" s="287"/>
      <c r="E210" s="287"/>
      <c r="F210" s="287"/>
      <c r="G210" s="287"/>
      <c r="H210" s="287"/>
      <c r="I210" s="4"/>
      <c r="J210" s="4"/>
      <c r="K210" s="4"/>
      <c r="L210" s="4"/>
      <c r="X210" s="114"/>
      <c r="Y210" s="114"/>
      <c r="Z210" s="114"/>
    </row>
    <row r="211" spans="2:17" ht="15"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</row>
    <row r="212" spans="2:17" ht="15"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</row>
    <row r="213" spans="2:26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X213" s="119"/>
      <c r="Y213" s="119"/>
      <c r="Z213" s="119"/>
    </row>
    <row r="214" spans="2:26" ht="16.5" thickBot="1">
      <c r="B214" s="2" t="s">
        <v>173</v>
      </c>
      <c r="M214" s="288"/>
      <c r="N214" s="288"/>
      <c r="O214" s="288"/>
      <c r="P214" s="27"/>
      <c r="X214" s="111"/>
      <c r="Z214" s="113"/>
    </row>
    <row r="215" spans="2:26" ht="15">
      <c r="B215" s="289" t="s">
        <v>143</v>
      </c>
      <c r="C215" s="290"/>
      <c r="D215" s="8"/>
      <c r="E215" s="295" t="s">
        <v>134</v>
      </c>
      <c r="F215" s="296"/>
      <c r="G215" s="296"/>
      <c r="H215" s="297"/>
      <c r="I215" s="295" t="s">
        <v>88</v>
      </c>
      <c r="J215" s="296"/>
      <c r="K215" s="296"/>
      <c r="L215" s="297"/>
      <c r="M215" s="298" t="s">
        <v>135</v>
      </c>
      <c r="N215" s="298"/>
      <c r="O215" s="298"/>
      <c r="P215" s="298"/>
      <c r="Q215" s="9" t="s">
        <v>71</v>
      </c>
      <c r="X215" s="124" t="s">
        <v>195</v>
      </c>
      <c r="Y215" s="125"/>
      <c r="Z215" s="126"/>
    </row>
    <row r="216" spans="2:26" ht="15">
      <c r="B216" s="291"/>
      <c r="C216" s="292"/>
      <c r="D216" s="10"/>
      <c r="E216" s="299" t="s">
        <v>89</v>
      </c>
      <c r="F216" s="284" t="s">
        <v>90</v>
      </c>
      <c r="G216" s="284"/>
      <c r="H216" s="285" t="s">
        <v>45</v>
      </c>
      <c r="I216" s="299" t="s">
        <v>89</v>
      </c>
      <c r="J216" s="284" t="s">
        <v>90</v>
      </c>
      <c r="K216" s="284"/>
      <c r="L216" s="285" t="s">
        <v>45</v>
      </c>
      <c r="M216" s="241" t="s">
        <v>206</v>
      </c>
      <c r="N216" s="238" t="s">
        <v>139</v>
      </c>
      <c r="O216" s="239"/>
      <c r="P216" s="240"/>
      <c r="Q216" s="11" t="s">
        <v>144</v>
      </c>
      <c r="X216" s="127" t="s">
        <v>138</v>
      </c>
      <c r="Y216" s="127" t="s">
        <v>139</v>
      </c>
      <c r="Z216" s="128"/>
    </row>
    <row r="217" spans="2:26" ht="23.25" thickBot="1">
      <c r="B217" s="293"/>
      <c r="C217" s="294"/>
      <c r="D217" s="12"/>
      <c r="E217" s="300"/>
      <c r="F217" s="13" t="s">
        <v>141</v>
      </c>
      <c r="G217" s="14" t="s">
        <v>91</v>
      </c>
      <c r="H217" s="286"/>
      <c r="I217" s="300"/>
      <c r="J217" s="13" t="s">
        <v>141</v>
      </c>
      <c r="K217" s="14" t="s">
        <v>91</v>
      </c>
      <c r="L217" s="286"/>
      <c r="M217" s="243"/>
      <c r="N217" s="225" t="s">
        <v>204</v>
      </c>
      <c r="O217" s="225" t="s">
        <v>205</v>
      </c>
      <c r="P217" s="226" t="s">
        <v>91</v>
      </c>
      <c r="Q217" s="15" t="s">
        <v>145</v>
      </c>
      <c r="X217" s="129" t="s">
        <v>196</v>
      </c>
      <c r="Y217" s="130" t="s">
        <v>141</v>
      </c>
      <c r="Z217" s="131" t="s">
        <v>91</v>
      </c>
    </row>
    <row r="218" spans="2:26" ht="15">
      <c r="B218" s="41">
        <v>1</v>
      </c>
      <c r="C218" s="42" t="s">
        <v>36</v>
      </c>
      <c r="D218" s="42"/>
      <c r="E218" s="30">
        <f>+reg2!E185</f>
        <v>25</v>
      </c>
      <c r="F218" s="30">
        <f>+reg2!F185</f>
        <v>25</v>
      </c>
      <c r="G218" s="30">
        <f aca="true" t="shared" si="53" ref="G218:G223">+F218/E218*100</f>
        <v>100</v>
      </c>
      <c r="H218" s="30">
        <f aca="true" t="shared" si="54" ref="H218:H223">+E218-F218</f>
        <v>0</v>
      </c>
      <c r="I218" s="30">
        <f>+reg2!I185</f>
        <v>56</v>
      </c>
      <c r="J218" s="30">
        <f>+reg2!J185</f>
        <v>54</v>
      </c>
      <c r="K218" s="30">
        <f aca="true" t="shared" si="55" ref="K218:K223">+J218/I218*100</f>
        <v>96.42857142857143</v>
      </c>
      <c r="L218" s="30">
        <f aca="true" t="shared" si="56" ref="L218:L223">+I218-J218</f>
        <v>2</v>
      </c>
      <c r="M218" s="30">
        <f>+reg2!M185</f>
        <v>6577</v>
      </c>
      <c r="N218" s="30">
        <f>+reg2!N185</f>
        <v>6994</v>
      </c>
      <c r="O218" s="30">
        <f>+reg2!O185</f>
        <v>7261</v>
      </c>
      <c r="P218" s="30">
        <f aca="true" t="shared" si="57" ref="P218:P223">+O218/M218*100</f>
        <v>110.39987836399574</v>
      </c>
      <c r="Q218" s="43" t="s">
        <v>174</v>
      </c>
      <c r="X218" s="120" t="e">
        <f>+reg2!#REF!</f>
        <v>#REF!</v>
      </c>
      <c r="Y218" s="120" t="e">
        <f>+reg2!#REF!</f>
        <v>#REF!</v>
      </c>
      <c r="Z218" s="120" t="e">
        <f>Y218/X218*100</f>
        <v>#REF!</v>
      </c>
    </row>
    <row r="219" spans="2:26" ht="15">
      <c r="B219" s="44">
        <f>B218+1</f>
        <v>2</v>
      </c>
      <c r="C219" s="45" t="s">
        <v>175</v>
      </c>
      <c r="D219" s="45"/>
      <c r="E219" s="19">
        <f>+reg2!E186</f>
        <v>17</v>
      </c>
      <c r="F219" s="19">
        <f>+reg2!F186</f>
        <v>17</v>
      </c>
      <c r="G219" s="19">
        <f t="shared" si="53"/>
        <v>100</v>
      </c>
      <c r="H219" s="19">
        <f t="shared" si="54"/>
        <v>0</v>
      </c>
      <c r="I219" s="19">
        <f>+reg2!I186</f>
        <v>54</v>
      </c>
      <c r="J219" s="19">
        <f>+reg2!J186</f>
        <v>53</v>
      </c>
      <c r="K219" s="19">
        <f t="shared" si="55"/>
        <v>98.14814814814815</v>
      </c>
      <c r="L219" s="19">
        <f t="shared" si="56"/>
        <v>1</v>
      </c>
      <c r="M219" s="19">
        <f>+reg2!M186</f>
        <v>6849</v>
      </c>
      <c r="N219" s="19">
        <f>+reg2!N186</f>
        <v>9478</v>
      </c>
      <c r="O219" s="19">
        <f>+reg2!O186</f>
        <v>9675</v>
      </c>
      <c r="P219" s="19">
        <f t="shared" si="57"/>
        <v>141.26149802890933</v>
      </c>
      <c r="Q219" s="46" t="s">
        <v>174</v>
      </c>
      <c r="X219" s="116" t="e">
        <f>+reg2!#REF!</f>
        <v>#REF!</v>
      </c>
      <c r="Y219" s="116" t="e">
        <f>+reg2!#REF!</f>
        <v>#REF!</v>
      </c>
      <c r="Z219" s="116" t="e">
        <f>Y219/X219*100</f>
        <v>#REF!</v>
      </c>
    </row>
    <row r="220" spans="2:26" ht="15">
      <c r="B220" s="44">
        <f>B219+1</f>
        <v>3</v>
      </c>
      <c r="C220" s="45" t="s">
        <v>37</v>
      </c>
      <c r="D220" s="45"/>
      <c r="E220" s="19">
        <f>+reg2!E187</f>
        <v>33</v>
      </c>
      <c r="F220" s="19">
        <f>+reg2!F187</f>
        <v>33</v>
      </c>
      <c r="G220" s="19">
        <f t="shared" si="53"/>
        <v>100</v>
      </c>
      <c r="H220" s="19">
        <f t="shared" si="54"/>
        <v>0</v>
      </c>
      <c r="I220" s="19">
        <f>+reg2!I187</f>
        <v>97</v>
      </c>
      <c r="J220" s="19">
        <f>+reg2!J187</f>
        <v>81</v>
      </c>
      <c r="K220" s="19">
        <f t="shared" si="55"/>
        <v>83.50515463917526</v>
      </c>
      <c r="L220" s="19">
        <f t="shared" si="56"/>
        <v>16</v>
      </c>
      <c r="M220" s="19">
        <f>+reg2!M187</f>
        <v>12139</v>
      </c>
      <c r="N220" s="19">
        <f>+reg2!N187</f>
        <v>15175</v>
      </c>
      <c r="O220" s="19">
        <f>+reg2!O187</f>
        <v>15568</v>
      </c>
      <c r="P220" s="19">
        <f t="shared" si="57"/>
        <v>128.2477963588434</v>
      </c>
      <c r="Q220" s="46" t="s">
        <v>174</v>
      </c>
      <c r="X220" s="116" t="e">
        <f>+reg2!#REF!</f>
        <v>#REF!</v>
      </c>
      <c r="Y220" s="116" t="e">
        <f>+reg2!#REF!</f>
        <v>#REF!</v>
      </c>
      <c r="Z220" s="116" t="e">
        <f>+reg2!#REF!</f>
        <v>#REF!</v>
      </c>
    </row>
    <row r="221" spans="2:26" ht="15">
      <c r="B221" s="44">
        <f>B220+1</f>
        <v>4</v>
      </c>
      <c r="C221" s="45" t="s">
        <v>38</v>
      </c>
      <c r="D221" s="45"/>
      <c r="E221" s="19">
        <f>+reg2!E188</f>
        <v>32</v>
      </c>
      <c r="F221" s="19">
        <f>+reg2!F188</f>
        <v>32</v>
      </c>
      <c r="G221" s="19">
        <f t="shared" si="53"/>
        <v>100</v>
      </c>
      <c r="H221" s="19">
        <f t="shared" si="54"/>
        <v>0</v>
      </c>
      <c r="I221" s="19">
        <f>+reg2!I188</f>
        <v>55</v>
      </c>
      <c r="J221" s="19">
        <f>+reg2!J188</f>
        <v>46</v>
      </c>
      <c r="K221" s="19">
        <f t="shared" si="55"/>
        <v>83.63636363636363</v>
      </c>
      <c r="L221" s="19">
        <f t="shared" si="56"/>
        <v>9</v>
      </c>
      <c r="M221" s="19">
        <f>+reg2!M188</f>
        <v>8914</v>
      </c>
      <c r="N221" s="19">
        <f>+reg2!N188</f>
        <v>10432</v>
      </c>
      <c r="O221" s="19">
        <f>+reg2!O188</f>
        <v>10790</v>
      </c>
      <c r="P221" s="19">
        <f t="shared" si="57"/>
        <v>121.0455463316132</v>
      </c>
      <c r="Q221" s="46" t="s">
        <v>174</v>
      </c>
      <c r="X221" s="116" t="e">
        <f>+reg2!#REF!</f>
        <v>#REF!</v>
      </c>
      <c r="Y221" s="116" t="e">
        <f>+reg2!#REF!</f>
        <v>#REF!</v>
      </c>
      <c r="Z221" s="116" t="e">
        <f>+reg2!#REF!</f>
        <v>#REF!</v>
      </c>
    </row>
    <row r="222" spans="2:26" ht="15">
      <c r="B222" s="44">
        <f>B221+1</f>
        <v>5</v>
      </c>
      <c r="C222" s="45" t="s">
        <v>39</v>
      </c>
      <c r="D222" s="45"/>
      <c r="E222" s="19">
        <f>+reg2!E189</f>
        <v>16</v>
      </c>
      <c r="F222" s="19">
        <f>+reg2!F189</f>
        <v>16</v>
      </c>
      <c r="G222" s="19">
        <f t="shared" si="53"/>
        <v>100</v>
      </c>
      <c r="H222" s="19">
        <f t="shared" si="54"/>
        <v>0</v>
      </c>
      <c r="I222" s="19">
        <f>+reg2!I189</f>
        <v>38</v>
      </c>
      <c r="J222" s="19">
        <f>+reg2!J189</f>
        <v>36</v>
      </c>
      <c r="K222" s="19">
        <f t="shared" si="55"/>
        <v>94.73684210526315</v>
      </c>
      <c r="L222" s="19">
        <f t="shared" si="56"/>
        <v>2</v>
      </c>
      <c r="M222" s="19">
        <f>+reg2!M189</f>
        <v>4898</v>
      </c>
      <c r="N222" s="19">
        <f>+reg2!N189</f>
        <v>3494</v>
      </c>
      <c r="O222" s="19">
        <f>+reg2!O189</f>
        <v>3925</v>
      </c>
      <c r="P222" s="19">
        <f t="shared" si="57"/>
        <v>80.13474887709269</v>
      </c>
      <c r="Q222" s="46" t="s">
        <v>174</v>
      </c>
      <c r="X222" s="116" t="e">
        <f>+reg2!#REF!</f>
        <v>#REF!</v>
      </c>
      <c r="Y222" s="116" t="e">
        <f>+reg2!#REF!</f>
        <v>#REF!</v>
      </c>
      <c r="Z222" s="116" t="e">
        <f>+reg2!#REF!</f>
        <v>#REF!</v>
      </c>
    </row>
    <row r="223" spans="2:26" ht="15">
      <c r="B223" s="44">
        <f>B222+1</f>
        <v>6</v>
      </c>
      <c r="C223" s="45" t="s">
        <v>40</v>
      </c>
      <c r="D223" s="45"/>
      <c r="E223" s="19">
        <f>+reg2!E190</f>
        <v>9</v>
      </c>
      <c r="F223" s="19">
        <f>+reg2!F190</f>
        <v>9</v>
      </c>
      <c r="G223" s="19">
        <f t="shared" si="53"/>
        <v>100</v>
      </c>
      <c r="H223" s="19">
        <f t="shared" si="54"/>
        <v>0</v>
      </c>
      <c r="I223" s="19">
        <f>+reg2!I190</f>
        <v>25</v>
      </c>
      <c r="J223" s="19">
        <f>+reg2!J190</f>
        <v>23</v>
      </c>
      <c r="K223" s="19">
        <f t="shared" si="55"/>
        <v>92</v>
      </c>
      <c r="L223" s="19">
        <f t="shared" si="56"/>
        <v>2</v>
      </c>
      <c r="M223" s="19">
        <f>+reg2!M190</f>
        <v>3985</v>
      </c>
      <c r="N223" s="19">
        <f>+reg2!N190</f>
        <v>4409</v>
      </c>
      <c r="O223" s="19">
        <f>+reg2!O190</f>
        <v>4529</v>
      </c>
      <c r="P223" s="19">
        <f t="shared" si="57"/>
        <v>113.65119196988707</v>
      </c>
      <c r="Q223" s="46" t="s">
        <v>174</v>
      </c>
      <c r="X223" s="116" t="e">
        <f>+reg2!#REF!</f>
        <v>#REF!</v>
      </c>
      <c r="Y223" s="116" t="e">
        <f>+reg2!#REF!</f>
        <v>#REF!</v>
      </c>
      <c r="Z223" s="116" t="e">
        <f>Y223/X223*100</f>
        <v>#REF!</v>
      </c>
    </row>
    <row r="224" spans="2:26" ht="15.75" thickBot="1">
      <c r="B224" s="44"/>
      <c r="C224" s="45"/>
      <c r="D224" s="45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8"/>
      <c r="X224" s="122"/>
      <c r="Y224" s="122"/>
      <c r="Z224" s="122"/>
    </row>
    <row r="225" spans="2:26" ht="15.75" thickBot="1">
      <c r="B225" s="49"/>
      <c r="C225" s="50" t="s">
        <v>92</v>
      </c>
      <c r="D225" s="50"/>
      <c r="E225" s="51">
        <f>SUM(E218:E223)</f>
        <v>132</v>
      </c>
      <c r="F225" s="51">
        <f>SUM(F218:F223)</f>
        <v>132</v>
      </c>
      <c r="G225" s="51">
        <f>+F225/E225*100</f>
        <v>100</v>
      </c>
      <c r="H225" s="51">
        <f>SUM(H218:H223)</f>
        <v>0</v>
      </c>
      <c r="I225" s="52">
        <f>SUM(I218:I223)</f>
        <v>325</v>
      </c>
      <c r="J225" s="52">
        <f>SUM(J218:J223)</f>
        <v>293</v>
      </c>
      <c r="K225" s="52">
        <f>+J225/I225*100</f>
        <v>90.15384615384615</v>
      </c>
      <c r="L225" s="52">
        <f>SUM(L218:L223)</f>
        <v>32</v>
      </c>
      <c r="M225" s="51">
        <f>SUM(M218:M223)</f>
        <v>43362</v>
      </c>
      <c r="N225" s="51">
        <f>SUM(N218:N223)</f>
        <v>49982</v>
      </c>
      <c r="O225" s="51">
        <f>SUM(O218:O223)</f>
        <v>51748</v>
      </c>
      <c r="P225" s="51">
        <f>+O225/M225*100</f>
        <v>119.33951386006181</v>
      </c>
      <c r="Q225" s="53"/>
      <c r="X225" s="123" t="e">
        <f>SUM(X218:X223)</f>
        <v>#REF!</v>
      </c>
      <c r="Y225" s="123" t="e">
        <f>SUM(Y218:Y223)</f>
        <v>#REF!</v>
      </c>
      <c r="Z225" s="123" t="e">
        <f>+Y225/X225*100</f>
        <v>#REF!</v>
      </c>
    </row>
  </sheetData>
  <sheetProtection/>
  <mergeCells count="178">
    <mergeCell ref="N191:P191"/>
    <mergeCell ref="N216:P216"/>
    <mergeCell ref="B1:Q1"/>
    <mergeCell ref="B2:Q2"/>
    <mergeCell ref="B4:C6"/>
    <mergeCell ref="E4:H4"/>
    <mergeCell ref="I4:L4"/>
    <mergeCell ref="M4:P4"/>
    <mergeCell ref="E5:E6"/>
    <mergeCell ref="F5:G5"/>
    <mergeCell ref="H5:H6"/>
    <mergeCell ref="I5:I6"/>
    <mergeCell ref="J5:K5"/>
    <mergeCell ref="L5:L6"/>
    <mergeCell ref="M5:M6"/>
    <mergeCell ref="B14:H14"/>
    <mergeCell ref="N5:P5"/>
    <mergeCell ref="B15:Q15"/>
    <mergeCell ref="B16:Q16"/>
    <mergeCell ref="M18:O18"/>
    <mergeCell ref="B19:C21"/>
    <mergeCell ref="E19:H19"/>
    <mergeCell ref="I19:L19"/>
    <mergeCell ref="M19:P19"/>
    <mergeCell ref="E20:E21"/>
    <mergeCell ref="F20:G20"/>
    <mergeCell ref="H20:H21"/>
    <mergeCell ref="I20:I21"/>
    <mergeCell ref="J20:K20"/>
    <mergeCell ref="L20:L21"/>
    <mergeCell ref="M20:M21"/>
    <mergeCell ref="B30:H30"/>
    <mergeCell ref="N20:P20"/>
    <mergeCell ref="B31:Q31"/>
    <mergeCell ref="B32:Q32"/>
    <mergeCell ref="M34:O34"/>
    <mergeCell ref="B35:C37"/>
    <mergeCell ref="E35:H35"/>
    <mergeCell ref="I35:L35"/>
    <mergeCell ref="M35:P35"/>
    <mergeCell ref="E36:E37"/>
    <mergeCell ref="F36:G36"/>
    <mergeCell ref="H36:H37"/>
    <mergeCell ref="I36:I37"/>
    <mergeCell ref="J36:K36"/>
    <mergeCell ref="L36:L37"/>
    <mergeCell ref="M36:M37"/>
    <mergeCell ref="B50:H50"/>
    <mergeCell ref="N36:P36"/>
    <mergeCell ref="B51:Q51"/>
    <mergeCell ref="B52:Q52"/>
    <mergeCell ref="M54:O54"/>
    <mergeCell ref="B55:C57"/>
    <mergeCell ref="E55:H55"/>
    <mergeCell ref="I55:L55"/>
    <mergeCell ref="M55:P55"/>
    <mergeCell ref="E56:E57"/>
    <mergeCell ref="F56:G56"/>
    <mergeCell ref="H56:H57"/>
    <mergeCell ref="I56:I57"/>
    <mergeCell ref="J56:K56"/>
    <mergeCell ref="L56:L57"/>
    <mergeCell ref="M56:M57"/>
    <mergeCell ref="B72:H72"/>
    <mergeCell ref="N56:P56"/>
    <mergeCell ref="B73:Q73"/>
    <mergeCell ref="B74:Q74"/>
    <mergeCell ref="M76:O76"/>
    <mergeCell ref="B77:C79"/>
    <mergeCell ref="E77:H77"/>
    <mergeCell ref="I77:L77"/>
    <mergeCell ref="M77:P77"/>
    <mergeCell ref="E78:E79"/>
    <mergeCell ref="F78:G78"/>
    <mergeCell ref="H78:H79"/>
    <mergeCell ref="I78:I79"/>
    <mergeCell ref="J78:K78"/>
    <mergeCell ref="L78:L79"/>
    <mergeCell ref="M78:M79"/>
    <mergeCell ref="B89:H89"/>
    <mergeCell ref="N78:P78"/>
    <mergeCell ref="B90:Q90"/>
    <mergeCell ref="B91:Q91"/>
    <mergeCell ref="M93:O93"/>
    <mergeCell ref="B94:C96"/>
    <mergeCell ref="E94:H94"/>
    <mergeCell ref="I94:L94"/>
    <mergeCell ref="M94:P94"/>
    <mergeCell ref="E95:E96"/>
    <mergeCell ref="F95:G95"/>
    <mergeCell ref="H95:H96"/>
    <mergeCell ref="I95:I96"/>
    <mergeCell ref="J95:K95"/>
    <mergeCell ref="L95:L96"/>
    <mergeCell ref="M95:M96"/>
    <mergeCell ref="B108:H108"/>
    <mergeCell ref="N95:P95"/>
    <mergeCell ref="B109:Q109"/>
    <mergeCell ref="B110:Q110"/>
    <mergeCell ref="M112:O112"/>
    <mergeCell ref="B113:C115"/>
    <mergeCell ref="E113:H113"/>
    <mergeCell ref="I113:L113"/>
    <mergeCell ref="M113:P113"/>
    <mergeCell ref="E114:E115"/>
    <mergeCell ref="F114:G114"/>
    <mergeCell ref="H114:H115"/>
    <mergeCell ref="I114:I115"/>
    <mergeCell ref="J114:K114"/>
    <mergeCell ref="L114:L115"/>
    <mergeCell ref="M114:M115"/>
    <mergeCell ref="B124:H124"/>
    <mergeCell ref="N114:P114"/>
    <mergeCell ref="B125:Q125"/>
    <mergeCell ref="B126:Q126"/>
    <mergeCell ref="M128:O128"/>
    <mergeCell ref="B129:C131"/>
    <mergeCell ref="E129:H129"/>
    <mergeCell ref="I129:L129"/>
    <mergeCell ref="M129:P129"/>
    <mergeCell ref="E130:E131"/>
    <mergeCell ref="F130:G130"/>
    <mergeCell ref="H130:H131"/>
    <mergeCell ref="I130:I131"/>
    <mergeCell ref="J130:K130"/>
    <mergeCell ref="L130:L131"/>
    <mergeCell ref="M130:M131"/>
    <mergeCell ref="B139:H139"/>
    <mergeCell ref="N130:P130"/>
    <mergeCell ref="B140:Q140"/>
    <mergeCell ref="B141:Q141"/>
    <mergeCell ref="M143:O143"/>
    <mergeCell ref="B144:C146"/>
    <mergeCell ref="E144:H144"/>
    <mergeCell ref="I144:L144"/>
    <mergeCell ref="M144:P144"/>
    <mergeCell ref="E145:E146"/>
    <mergeCell ref="F145:G145"/>
    <mergeCell ref="H145:H146"/>
    <mergeCell ref="H191:H192"/>
    <mergeCell ref="I145:I146"/>
    <mergeCell ref="J145:K145"/>
    <mergeCell ref="L145:L146"/>
    <mergeCell ref="M145:M146"/>
    <mergeCell ref="B154:H154"/>
    <mergeCell ref="M190:P190"/>
    <mergeCell ref="E191:E192"/>
    <mergeCell ref="F191:G191"/>
    <mergeCell ref="N145:P145"/>
    <mergeCell ref="N160:P160"/>
    <mergeCell ref="N178:P178"/>
    <mergeCell ref="B210:H210"/>
    <mergeCell ref="B186:Q186"/>
    <mergeCell ref="B187:Q187"/>
    <mergeCell ref="M189:O189"/>
    <mergeCell ref="B190:C192"/>
    <mergeCell ref="E190:H190"/>
    <mergeCell ref="I190:L190"/>
    <mergeCell ref="I215:L215"/>
    <mergeCell ref="M215:P215"/>
    <mergeCell ref="E216:E217"/>
    <mergeCell ref="F216:G216"/>
    <mergeCell ref="H216:H217"/>
    <mergeCell ref="I191:I192"/>
    <mergeCell ref="J191:K191"/>
    <mergeCell ref="L191:L192"/>
    <mergeCell ref="M191:M192"/>
    <mergeCell ref="I216:I217"/>
    <mergeCell ref="M160:M161"/>
    <mergeCell ref="M178:M179"/>
    <mergeCell ref="J216:K216"/>
    <mergeCell ref="L216:L217"/>
    <mergeCell ref="M216:M217"/>
    <mergeCell ref="B211:Q211"/>
    <mergeCell ref="B212:Q212"/>
    <mergeCell ref="M214:O214"/>
    <mergeCell ref="B215:C217"/>
    <mergeCell ref="E215:H215"/>
  </mergeCells>
  <conditionalFormatting sqref="P6">
    <cfRule type="cellIs" priority="13" dxfId="0" operator="greaterThan" stopIfTrue="1">
      <formula>97</formula>
    </cfRule>
  </conditionalFormatting>
  <conditionalFormatting sqref="P21">
    <cfRule type="cellIs" priority="12" dxfId="0" operator="greaterThan" stopIfTrue="1">
      <formula>97</formula>
    </cfRule>
  </conditionalFormatting>
  <conditionalFormatting sqref="P37">
    <cfRule type="cellIs" priority="11" dxfId="0" operator="greaterThan" stopIfTrue="1">
      <formula>97</formula>
    </cfRule>
  </conditionalFormatting>
  <conditionalFormatting sqref="P57">
    <cfRule type="cellIs" priority="10" dxfId="0" operator="greaterThan" stopIfTrue="1">
      <formula>97</formula>
    </cfRule>
  </conditionalFormatting>
  <conditionalFormatting sqref="P79">
    <cfRule type="cellIs" priority="9" dxfId="0" operator="greaterThan" stopIfTrue="1">
      <formula>97</formula>
    </cfRule>
  </conditionalFormatting>
  <conditionalFormatting sqref="P96">
    <cfRule type="cellIs" priority="8" dxfId="0" operator="greaterThan" stopIfTrue="1">
      <formula>97</formula>
    </cfRule>
  </conditionalFormatting>
  <conditionalFormatting sqref="P115">
    <cfRule type="cellIs" priority="7" dxfId="0" operator="greaterThan" stopIfTrue="1">
      <formula>97</formula>
    </cfRule>
  </conditionalFormatting>
  <conditionalFormatting sqref="P131">
    <cfRule type="cellIs" priority="6" dxfId="0" operator="greaterThan" stopIfTrue="1">
      <formula>97</formula>
    </cfRule>
  </conditionalFormatting>
  <conditionalFormatting sqref="P146">
    <cfRule type="cellIs" priority="5" dxfId="0" operator="greaterThan" stopIfTrue="1">
      <formula>97</formula>
    </cfRule>
  </conditionalFormatting>
  <conditionalFormatting sqref="P161">
    <cfRule type="cellIs" priority="4" dxfId="0" operator="greaterThan" stopIfTrue="1">
      <formula>97</formula>
    </cfRule>
  </conditionalFormatting>
  <conditionalFormatting sqref="P179">
    <cfRule type="cellIs" priority="3" dxfId="0" operator="greaterThan" stopIfTrue="1">
      <formula>97</formula>
    </cfRule>
  </conditionalFormatting>
  <conditionalFormatting sqref="P192">
    <cfRule type="cellIs" priority="2" dxfId="0" operator="greaterThan" stopIfTrue="1">
      <formula>97</formula>
    </cfRule>
  </conditionalFormatting>
  <conditionalFormatting sqref="P217">
    <cfRule type="cellIs" priority="1" dxfId="0" operator="greaterThan" stopIfTrue="1">
      <formula>97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Minnie G. Vicente</dc:creator>
  <cp:keywords/>
  <dc:description/>
  <cp:lastModifiedBy>Leilani L. Rico</cp:lastModifiedBy>
  <cp:lastPrinted>2019-05-20T05:22:24Z</cp:lastPrinted>
  <dcterms:created xsi:type="dcterms:W3CDTF">2001-08-15T05:00:06Z</dcterms:created>
  <dcterms:modified xsi:type="dcterms:W3CDTF">2019-10-22T03:11:35Z</dcterms:modified>
  <cp:category/>
  <cp:version/>
  <cp:contentType/>
  <cp:contentStatus/>
</cp:coreProperties>
</file>