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80" windowWidth="16605" windowHeight="5910" tabRatio="855" activeTab="0"/>
  </bookViews>
  <sheets>
    <sheet name="regmimaropa" sheetId="1" r:id="rId1"/>
    <sheet name="provincemimaropa" sheetId="2" r:id="rId2"/>
  </sheets>
  <definedNames>
    <definedName name="_xlnm.Print_Area" localSheetId="0">'regmimaropa'!$A$1:$P$186</definedName>
    <definedName name="Z_0FD677F1_4550_4137_8D82_54C365D19D66_.wvu.Cols" localSheetId="0" hidden="1">'regmimaropa'!#REF!</definedName>
    <definedName name="Z_0FD677F1_4550_4137_8D82_54C365D19D66_.wvu.PrintArea" localSheetId="0" hidden="1">'regmimaropa'!$A$1:$P$186</definedName>
    <definedName name="Z_11488717_9E0F_44EC_8906_B644F632CF91_.wvu.Cols" localSheetId="0" hidden="1">'regmimaropa'!$D:$L,'regmimaropa'!#REF!</definedName>
    <definedName name="Z_11488717_9E0F_44EC_8906_B644F632CF91_.wvu.PrintArea" localSheetId="0" hidden="1">'regmimaropa'!$A$1:$P$186</definedName>
    <definedName name="Z_31CFBEAC_7662_439B_B52E_27658A313CA3_.wvu.Cols" localSheetId="0" hidden="1">'regmimaropa'!$D:$H,'regmimaropa'!$Q:$Q</definedName>
    <definedName name="Z_31CFBEAC_7662_439B_B52E_27658A313CA3_.wvu.PrintArea" localSheetId="0" hidden="1">'regmimaropa'!$A$1:$P$186</definedName>
    <definedName name="Z_620F5886_3FFC_433B_B695_30AFD844E376_.wvu.Cols" localSheetId="1" hidden="1">'provincemimaropa'!$D:$H</definedName>
    <definedName name="Z_620F5886_3FFC_433B_B695_30AFD844E376_.wvu.Cols" localSheetId="0" hidden="1">'regmimaropa'!$D:$L,'regmimaropa'!#REF!</definedName>
    <definedName name="Z_620F5886_3FFC_433B_B695_30AFD844E376_.wvu.PrintArea" localSheetId="0" hidden="1">'regmimaropa'!$A$1:$P$186</definedName>
    <definedName name="Z_99DF2352_9757_410F_9339_3C4D2C528B1E_.wvu.Cols" localSheetId="0" hidden="1">'regmimaropa'!$D:$H,'regmimaropa'!$Q:$Q</definedName>
    <definedName name="Z_99DF2352_9757_410F_9339_3C4D2C528B1E_.wvu.PrintArea" localSheetId="0" hidden="1">'regmimaropa'!$A$1:$AJ$186</definedName>
    <definedName name="Z_DAB2794D_85B4_4FFC_A471_790486854DC3_.wvu.Cols" localSheetId="1" hidden="1">'provincemimaropa'!$D:$H,'provincemimaropa'!$R:$W</definedName>
    <definedName name="Z_DAB2794D_85B4_4FFC_A471_790486854DC3_.wvu.Cols" localSheetId="0" hidden="1">'regmimaropa'!$D:$L,'regmimaropa'!#REF!</definedName>
    <definedName name="Z_DAB2794D_85B4_4FFC_A471_790486854DC3_.wvu.PrintArea" localSheetId="0" hidden="1">'regmimaropa'!$A$1:$P$186</definedName>
  </definedNames>
  <calcPr fullCalcOnLoad="1"/>
</workbook>
</file>

<file path=xl/comments1.xml><?xml version="1.0" encoding="utf-8"?>
<comments xmlns="http://schemas.openxmlformats.org/spreadsheetml/2006/main">
  <authors>
    <author>Jovani B. Lagon</author>
    <author>Renato L. Subijano</author>
  </authors>
  <commentList>
    <comment ref="C25" authorId="0">
      <text>
        <r>
          <rPr>
            <b/>
            <sz val="9"/>
            <rFont val="Tahoma"/>
            <family val="2"/>
          </rPr>
          <t>Jovani B. Lagon:</t>
        </r>
        <r>
          <rPr>
            <sz val="9"/>
            <rFont val="Tahoma"/>
            <family val="2"/>
          </rPr>
          <t xml:space="preserve">
Added Barangay Santa Maria based on December 2015 NSCB issuance
</t>
        </r>
      </text>
    </comment>
    <comment ref="E32" authorId="1">
      <text>
        <r>
          <rPr>
            <b/>
            <sz val="9"/>
            <rFont val="Tahoma"/>
            <family val="2"/>
          </rPr>
          <t>Renato L. Subijano:</t>
        </r>
        <r>
          <rPr>
            <sz val="9"/>
            <rFont val="Tahoma"/>
            <family val="2"/>
          </rPr>
          <t xml:space="preserve">
with additional one (1) barangay named barangay Naibuan thereby increasing its covrage area to 39 barangays. (as per Updates on PSGC as of March 31, 2018)
</t>
        </r>
      </text>
    </comment>
    <comment ref="C114" authorId="0">
      <text>
        <r>
          <rPr>
            <b/>
            <sz val="9"/>
            <rFont val="Tahoma"/>
            <family val="2"/>
          </rPr>
          <t>Jovani B. Lagon:</t>
        </r>
        <r>
          <rPr>
            <sz val="9"/>
            <rFont val="Tahoma"/>
            <family val="2"/>
          </rPr>
          <t xml:space="preserve">
Included in the area coverage of ROMELCO as per SB of Banton RES#14, S.2012 and confirmed by ROMELCO RES#57-2012
</t>
        </r>
      </text>
    </comment>
  </commentList>
</comments>
</file>

<file path=xl/comments2.xml><?xml version="1.0" encoding="utf-8"?>
<comments xmlns="http://schemas.openxmlformats.org/spreadsheetml/2006/main">
  <authors>
    <author>Edwin</author>
    <author>Jovani B. Lagon</author>
  </authors>
  <commentList>
    <comment ref="Q10" authorId="0">
      <text>
        <r>
          <rPr>
            <sz val="9"/>
            <rFont val="Tahoma"/>
            <family val="2"/>
          </rPr>
          <t>girlie : includes 17 brgys served by banton mun system; 9 by concepcion mun system &amp; 15 by corcuera mun system</t>
        </r>
        <r>
          <rPr>
            <b/>
            <sz val="9"/>
            <rFont val="Tahoma"/>
            <family val="2"/>
          </rPr>
          <t>Jovani B. Lagon:</t>
        </r>
        <r>
          <rPr>
            <sz val="9"/>
            <rFont val="Tahoma"/>
            <family val="2"/>
          </rPr>
          <t xml:space="preserve">
exclude 17 Brgys served by Banton
</t>
        </r>
      </text>
    </comment>
    <comment ref="Q11" authorId="0">
      <text>
        <r>
          <rPr>
            <sz val="9"/>
            <rFont val="Tahoma"/>
            <family val="2"/>
          </rPr>
          <t xml:space="preserve">girlie : includes 1 brgy in kalayaan served by western command of the afp
</t>
        </r>
      </text>
    </comment>
    <comment ref="C108" authorId="1">
      <text>
        <r>
          <rPr>
            <b/>
            <sz val="9"/>
            <rFont val="Tahoma"/>
            <family val="2"/>
          </rPr>
          <t>Jovani B. Lagon:</t>
        </r>
        <r>
          <rPr>
            <sz val="9"/>
            <rFont val="Tahoma"/>
            <family val="2"/>
          </rPr>
          <t xml:space="preserve">
Included in the area coverage of ROMELCO as per SB of Banton RES#14, S.2012 and confirmed by ROMELCO RES#57-2012
</t>
        </r>
      </text>
    </comment>
    <comment ref="C22" authorId="1">
      <text>
        <r>
          <rPr>
            <b/>
            <sz val="9"/>
            <rFont val="Tahoma"/>
            <family val="2"/>
          </rPr>
          <t>Jovani B. Lagon:</t>
        </r>
        <r>
          <rPr>
            <sz val="9"/>
            <rFont val="Tahoma"/>
            <family val="2"/>
          </rPr>
          <t xml:space="preserve">
Added Barangay Santa Maria based on December 2015 NSCB issuance</t>
        </r>
      </text>
    </comment>
    <comment ref="C31" authorId="1">
      <text>
        <r>
          <rPr>
            <b/>
            <sz val="9"/>
            <rFont val="Tahoma"/>
            <family val="2"/>
          </rPr>
          <t>Jovani B. Lagon:</t>
        </r>
        <r>
          <rPr>
            <sz val="9"/>
            <rFont val="Tahoma"/>
            <family val="2"/>
          </rPr>
          <t xml:space="preserve">
with additional one (1) barangay named barangay Naibuan thereby increasing its covrage area to 39 barangays. (as per Updates on PSGC as of March 31, 2018)
</t>
        </r>
      </text>
    </comment>
    <comment ref="Q7" authorId="1">
      <text>
        <r>
          <rPr>
            <b/>
            <sz val="9"/>
            <rFont val="Tahoma"/>
            <family val="2"/>
          </rPr>
          <t>Jovani B. Lagon:</t>
        </r>
        <r>
          <rPr>
            <sz val="9"/>
            <rFont val="Tahoma"/>
            <family val="2"/>
          </rPr>
          <t xml:space="preserve">
with 1 Brgy from Abra de Ilog and 1 Brgy from San jose
</t>
        </r>
      </text>
    </comment>
  </commentList>
</comments>
</file>

<file path=xl/sharedStrings.xml><?xml version="1.0" encoding="utf-8"?>
<sst xmlns="http://schemas.openxmlformats.org/spreadsheetml/2006/main" count="702" uniqueCount="158">
  <si>
    <t>Lubang</t>
  </si>
  <si>
    <t>Romblon</t>
  </si>
  <si>
    <t>Busuanga</t>
  </si>
  <si>
    <t>Marinduque</t>
  </si>
  <si>
    <t>Abra de Ilog</t>
  </si>
  <si>
    <t>Calintaan</t>
  </si>
  <si>
    <t>Mamburao</t>
  </si>
  <si>
    <t>Paluan</t>
  </si>
  <si>
    <t>Baco</t>
  </si>
  <si>
    <t>Bansud</t>
  </si>
  <si>
    <t>Bongabong</t>
  </si>
  <si>
    <t>Gloria</t>
  </si>
  <si>
    <t>Mansalay</t>
  </si>
  <si>
    <t>Naujan</t>
  </si>
  <si>
    <t>Pinamalayan</t>
  </si>
  <si>
    <t>Pola</t>
  </si>
  <si>
    <t>Puerto Galera</t>
  </si>
  <si>
    <t>Roxas</t>
  </si>
  <si>
    <t>Boac</t>
  </si>
  <si>
    <t>Gasan</t>
  </si>
  <si>
    <t>Mogpog</t>
  </si>
  <si>
    <t>Torrijos</t>
  </si>
  <si>
    <t>Cajidiocan</t>
  </si>
  <si>
    <t>Magdiwang</t>
  </si>
  <si>
    <t>Alcantara</t>
  </si>
  <si>
    <t>Calatrava</t>
  </si>
  <si>
    <t>Ferrol</t>
  </si>
  <si>
    <t>Odiongan</t>
  </si>
  <si>
    <t>Coron</t>
  </si>
  <si>
    <t>Culion</t>
  </si>
  <si>
    <t>Aborlan</t>
  </si>
  <si>
    <t>Agutaya</t>
  </si>
  <si>
    <t>Bataraza</t>
  </si>
  <si>
    <t>Brooke's Point</t>
  </si>
  <si>
    <t>Cuyo</t>
  </si>
  <si>
    <t>Palawan</t>
  </si>
  <si>
    <t>San Teodoro</t>
  </si>
  <si>
    <t>Santa Cruz</t>
  </si>
  <si>
    <t xml:space="preserve"> </t>
  </si>
  <si>
    <t>Concepcion</t>
  </si>
  <si>
    <t>Quezon</t>
  </si>
  <si>
    <t>Magsaysay</t>
  </si>
  <si>
    <t>Santa Fe</t>
  </si>
  <si>
    <t>City of Calapan</t>
  </si>
  <si>
    <t>Linapacan</t>
  </si>
  <si>
    <t>San Andres</t>
  </si>
  <si>
    <t>San Fernando</t>
  </si>
  <si>
    <t>Bulalacao</t>
  </si>
  <si>
    <t>San Jose</t>
  </si>
  <si>
    <t>Kalayaan</t>
  </si>
  <si>
    <t>Narra</t>
  </si>
  <si>
    <t>Buenavista</t>
  </si>
  <si>
    <t>PALAWAN ELECTRIC COOPERATIVE, INC. (PALECO)</t>
  </si>
  <si>
    <t>ROMBLON ELECTRIC COOPERATIVE, INC. (ROMELCO)</t>
  </si>
  <si>
    <t>Sablayan</t>
  </si>
  <si>
    <t>San Agustin</t>
  </si>
  <si>
    <t>Victoria</t>
  </si>
  <si>
    <t>San Vicente</t>
  </si>
  <si>
    <t>BUSUANGA ELECTRIC COOPERATIVE, INC. (BISELCO)</t>
  </si>
  <si>
    <t>Socorro</t>
  </si>
  <si>
    <t>Taytay</t>
  </si>
  <si>
    <t>Rizal</t>
  </si>
  <si>
    <t>Looc</t>
  </si>
  <si>
    <t>Puerto Princesa City</t>
  </si>
  <si>
    <t>Sofronio Española</t>
  </si>
  <si>
    <t>MARINDUQUE ELECTRIC COOPERATIVE, INC. (MARELCO)</t>
  </si>
  <si>
    <t>MUNICIPALITIES/CITY</t>
  </si>
  <si>
    <t>S I T I O S</t>
  </si>
  <si>
    <t>Coverage</t>
  </si>
  <si>
    <t>Energized/Completed</t>
  </si>
  <si>
    <t>Unenergized</t>
  </si>
  <si>
    <t>%</t>
  </si>
  <si>
    <t>First District</t>
  </si>
  <si>
    <t>Second District</t>
  </si>
  <si>
    <t>Total</t>
  </si>
  <si>
    <t>LUBANG ELECTRIC COOPERATIVE, INC. (LUBELCO)</t>
  </si>
  <si>
    <t>Vigo, Lubang, Occidental Mindoro</t>
  </si>
  <si>
    <t>OCCIDENTAL MINDORO ELECTRIC COOPERATIVE, INC. (OMECO)</t>
  </si>
  <si>
    <t>M.H. Del Pilar St. cor. Quirino St., San Jose, Occidental Mindoro</t>
  </si>
  <si>
    <t>ORIENTAL MINDORO ELECTRIC COOPERATIVE, INC. (ORMECO)</t>
  </si>
  <si>
    <t>Simaron Sta. Isabel, Calapan City, Oriental Mindoro</t>
  </si>
  <si>
    <t>Brgy. Ihatub, Boac, Marinduque</t>
  </si>
  <si>
    <t>TABLAS ISLAND ELECTRIC COOPERATIVE, INC. (TIELCO)</t>
  </si>
  <si>
    <t>Tielco Road, Torrel, Odiongan, Romblon 5505</t>
  </si>
  <si>
    <t>Capaclan, Romblon, Romblon</t>
  </si>
  <si>
    <t>Brgy. I, Poblacion, Coron, Palawan</t>
  </si>
  <si>
    <t>National Highway, Brgy. Tiniguiban, Puerto Princesa City 5300</t>
  </si>
  <si>
    <t>Lone District</t>
  </si>
  <si>
    <t>Santa Maria  (Imelda)</t>
  </si>
  <si>
    <t xml:space="preserve">Linapacan </t>
  </si>
  <si>
    <t>Araceli</t>
  </si>
  <si>
    <t>Cagayancillo</t>
  </si>
  <si>
    <t>Dumaran</t>
  </si>
  <si>
    <t>El Nido (Bacuit)</t>
  </si>
  <si>
    <t>Balabac</t>
  </si>
  <si>
    <t>Rizal (Marcos)</t>
  </si>
  <si>
    <t xml:space="preserve">Sofronio Española </t>
  </si>
  <si>
    <t xml:space="preserve">STATUS OF ENERGIZATION </t>
  </si>
  <si>
    <t>Province/s</t>
  </si>
  <si>
    <t>B A R A N G A Y S</t>
  </si>
  <si>
    <t>C O N N E C T I O N S</t>
  </si>
  <si>
    <t>#Brgys</t>
  </si>
  <si>
    <t># Municipalities/Cities</t>
  </si>
  <si>
    <t>Served</t>
  </si>
  <si>
    <t>Regional</t>
  </si>
  <si>
    <t>Todate</t>
  </si>
  <si>
    <t>Occidental Mindoro</t>
  </si>
  <si>
    <t>Oriental Mindoro</t>
  </si>
  <si>
    <t xml:space="preserve">Lone District, Occidental Mindoro </t>
  </si>
  <si>
    <t>Municipalities</t>
  </si>
  <si>
    <t>By</t>
  </si>
  <si>
    <t>OMECO</t>
  </si>
  <si>
    <t>LUBELCO</t>
  </si>
  <si>
    <t>Sta Cruz</t>
  </si>
  <si>
    <t xml:space="preserve">First District, Oriental Mindoro </t>
  </si>
  <si>
    <t>Municipalities/City</t>
  </si>
  <si>
    <t>ORMECO</t>
  </si>
  <si>
    <t xml:space="preserve">City of Calapan </t>
  </si>
  <si>
    <t xml:space="preserve">Second District, Oriental Mindoro </t>
  </si>
  <si>
    <t>Bulalacao (San Pedro)</t>
  </si>
  <si>
    <t xml:space="preserve">Lone District, Marinduque  </t>
  </si>
  <si>
    <t>MARELCO</t>
  </si>
  <si>
    <t xml:space="preserve">Lone District, Romblon  </t>
  </si>
  <si>
    <t>TIELCO</t>
  </si>
  <si>
    <t>ROMELCO</t>
  </si>
  <si>
    <t>Banton</t>
  </si>
  <si>
    <t>Mun. System</t>
  </si>
  <si>
    <t>Corcuera</t>
  </si>
  <si>
    <t xml:space="preserve">First District, Palawan  </t>
  </si>
  <si>
    <t>PALECO</t>
  </si>
  <si>
    <t>BISELCO</t>
  </si>
  <si>
    <t>AFP</t>
  </si>
  <si>
    <t xml:space="preserve">Second District, Palawan  </t>
  </si>
  <si>
    <t>STATUS OF ENERGIZATION</t>
  </si>
  <si>
    <t>Legislative District</t>
  </si>
  <si>
    <t>ELECTRIC DISTRIBUTION UTILITIES</t>
  </si>
  <si>
    <t>MUNICIPALITIES/CITIES</t>
  </si>
  <si>
    <t>BARANGAYS</t>
  </si>
  <si>
    <t>SITIOS</t>
  </si>
  <si>
    <t>CONNECTIONS</t>
  </si>
  <si>
    <t>Third District</t>
  </si>
  <si>
    <t xml:space="preserve">Third District, Palawan  </t>
  </si>
  <si>
    <t>MIMAROPA REGION</t>
  </si>
  <si>
    <t>GEO-CODE</t>
  </si>
  <si>
    <t>Date of Energization</t>
  </si>
  <si>
    <t>Potential 2015 Census</t>
  </si>
  <si>
    <t>Coverage / Energized</t>
  </si>
  <si>
    <t>1. Lubang</t>
  </si>
  <si>
    <t>2. Mindoro Occ.</t>
  </si>
  <si>
    <t>3. Mindoro Or.</t>
  </si>
  <si>
    <t>4. Marinduque</t>
  </si>
  <si>
    <t>5. Tablas</t>
  </si>
  <si>
    <t>6. Romblon</t>
  </si>
  <si>
    <t>7. Busuanga</t>
  </si>
  <si>
    <t>8. Palawan</t>
  </si>
  <si>
    <t>As of Dec 2018</t>
  </si>
  <si>
    <t>As of Sep 2019*</t>
  </si>
  <si>
    <t>REGION MIMAROPA</t>
  </si>
</sst>
</file>

<file path=xl/styles.xml><?xml version="1.0" encoding="utf-8"?>
<styleSheet xmlns="http://schemas.openxmlformats.org/spreadsheetml/2006/main">
  <numFmts count="45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₱&quot;#,##0_);\(&quot;₱&quot;#,##0\)"/>
    <numFmt numFmtId="171" formatCode="&quot;₱&quot;#,##0_);[Red]\(&quot;₱&quot;#,##0\)"/>
    <numFmt numFmtId="172" formatCode="&quot;₱&quot;#,##0.00_);\(&quot;₱&quot;#,##0.00\)"/>
    <numFmt numFmtId="173" formatCode="&quot;₱&quot;#,##0.00_);[Red]\(&quot;₱&quot;#,##0.00\)"/>
    <numFmt numFmtId="174" formatCode="_(&quot;₱&quot;* #,##0_);_(&quot;₱&quot;* \(#,##0\);_(&quot;₱&quot;* &quot;-&quot;_);_(@_)"/>
    <numFmt numFmtId="175" formatCode="_(&quot;₱&quot;* #,##0.00_);_(&quot;₱&quot;* \(#,##0.00\);_(&quot;₱&quot;* &quot;-&quot;??_);_(@_)"/>
    <numFmt numFmtId="176" formatCode="0_)"/>
    <numFmt numFmtId="177" formatCode="0.0000"/>
    <numFmt numFmtId="178" formatCode="0.000"/>
    <numFmt numFmtId="179" formatCode="0.0"/>
    <numFmt numFmtId="180" formatCode="dd\-mmm\-yy"/>
    <numFmt numFmtId="181" formatCode="mmm\-yyyy"/>
    <numFmt numFmtId="182" formatCode="[$-409]mmmm\ d\,\ yyyy;@"/>
    <numFmt numFmtId="183" formatCode="[$-409]dddd\,\ mmmm\ dd\,\ yyyy"/>
    <numFmt numFmtId="184" formatCode="[$-409]d\-mmm\-yy;@"/>
    <numFmt numFmtId="185" formatCode="m/d/yy;@"/>
    <numFmt numFmtId="186" formatCode="mm/dd/yy"/>
    <numFmt numFmtId="187" formatCode="[$-409]dd\-mmm\-yy;@"/>
    <numFmt numFmtId="188" formatCode="[$-409]mmm\-yy;@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"/>
    <numFmt numFmtId="194" formatCode="_(* #,##0_);_(* \(#,##0\);_(* &quot;-&quot;??_);_(@_)"/>
    <numFmt numFmtId="195" formatCode="0_);[Red]\(0\)"/>
    <numFmt numFmtId="196" formatCode="0.0%"/>
    <numFmt numFmtId="197" formatCode="[$-3409]dddd\,\ mmmm\ dd\,\ yyyy"/>
    <numFmt numFmtId="198" formatCode="[$-3409]dd\-mmm\-yy;@"/>
    <numFmt numFmtId="199" formatCode="[$-409]mmmm\-yy;@"/>
    <numFmt numFmtId="200" formatCode="[$-409]h:mm:ss\ AM/PM"/>
  </numFmts>
  <fonts count="5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Bookman Old Style"/>
      <family val="1"/>
    </font>
    <font>
      <sz val="12"/>
      <name val="Helv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1"/>
      <name val="Bookman Old Style"/>
      <family val="1"/>
    </font>
    <font>
      <b/>
      <sz val="8"/>
      <name val="Arial"/>
      <family val="2"/>
    </font>
    <font>
      <b/>
      <sz val="14"/>
      <name val="Bookman Old Style"/>
      <family val="1"/>
    </font>
    <font>
      <sz val="9"/>
      <name val="Tahoma"/>
      <family val="2"/>
    </font>
    <font>
      <b/>
      <sz val="9"/>
      <name val="Tahoma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.4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.4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.4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.4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59" applyFont="1" applyBorder="1" applyAlignment="1">
      <alignment horizontal="center" vertical="center"/>
      <protection/>
    </xf>
    <xf numFmtId="0" fontId="2" fillId="0" borderId="12" xfId="0" applyFont="1" applyBorder="1" applyAlignment="1">
      <alignment horizontal="center" vertical="center"/>
    </xf>
    <xf numFmtId="0" fontId="2" fillId="0" borderId="13" xfId="59" applyFont="1" applyBorder="1" applyAlignment="1">
      <alignment horizontal="center" vertical="center"/>
      <protection/>
    </xf>
    <xf numFmtId="0" fontId="2" fillId="0" borderId="14" xfId="0" applyFont="1" applyBorder="1" applyAlignment="1">
      <alignment horizontal="center" vertical="center"/>
    </xf>
    <xf numFmtId="0" fontId="2" fillId="0" borderId="15" xfId="59" applyFont="1" applyBorder="1" applyAlignment="1">
      <alignment horizontal="center" vertical="center"/>
      <protection/>
    </xf>
    <xf numFmtId="0" fontId="2" fillId="0" borderId="16" xfId="59" applyFont="1" applyBorder="1" applyAlignment="1">
      <alignment horizontal="center" vertical="center"/>
      <protection/>
    </xf>
    <xf numFmtId="0" fontId="2" fillId="0" borderId="17" xfId="59" applyFont="1" applyBorder="1" applyAlignment="1">
      <alignment horizontal="center" vertical="center"/>
      <protection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3" fontId="2" fillId="0" borderId="2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3" fontId="2" fillId="0" borderId="22" xfId="0" applyNumberFormat="1" applyFont="1" applyBorder="1" applyAlignment="1">
      <alignment/>
    </xf>
    <xf numFmtId="0" fontId="2" fillId="0" borderId="13" xfId="0" applyFont="1" applyBorder="1" applyAlignment="1">
      <alignment/>
    </xf>
    <xf numFmtId="3" fontId="2" fillId="0" borderId="13" xfId="0" applyNumberFormat="1" applyFont="1" applyBorder="1" applyAlignment="1">
      <alignment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left"/>
    </xf>
    <xf numFmtId="3" fontId="2" fillId="0" borderId="25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3" fontId="2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4" xfId="0" applyFont="1" applyBorder="1" applyAlignment="1">
      <alignment horizontal="left" vertical="center"/>
    </xf>
    <xf numFmtId="3" fontId="2" fillId="0" borderId="25" xfId="0" applyNumberFormat="1" applyFon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0" fontId="2" fillId="0" borderId="23" xfId="0" applyFont="1" applyBorder="1" applyAlignment="1">
      <alignment/>
    </xf>
    <xf numFmtId="0" fontId="2" fillId="0" borderId="26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2" fillId="0" borderId="22" xfId="0" applyNumberFormat="1" applyFont="1" applyBorder="1" applyAlignment="1">
      <alignment horizontal="center"/>
    </xf>
    <xf numFmtId="176" fontId="2" fillId="0" borderId="22" xfId="0" applyNumberFormat="1" applyFont="1" applyBorder="1" applyAlignment="1">
      <alignment/>
    </xf>
    <xf numFmtId="0" fontId="2" fillId="0" borderId="22" xfId="0" applyFont="1" applyBorder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59" applyFont="1" applyAlignment="1">
      <alignment horizontal="center" vertical="center"/>
      <protection/>
    </xf>
    <xf numFmtId="0" fontId="3" fillId="0" borderId="0" xfId="0" applyFont="1" applyAlignment="1">
      <alignment vertical="center"/>
    </xf>
    <xf numFmtId="0" fontId="9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quotePrefix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194" fontId="3" fillId="0" borderId="22" xfId="42" applyNumberFormat="1" applyFont="1" applyBorder="1" applyAlignment="1">
      <alignment vertical="center"/>
    </xf>
    <xf numFmtId="1" fontId="3" fillId="0" borderId="22" xfId="0" applyNumberFormat="1" applyFont="1" applyBorder="1" applyAlignment="1">
      <alignment vertical="center"/>
    </xf>
    <xf numFmtId="37" fontId="3" fillId="0" borderId="22" xfId="42" applyNumberFormat="1" applyFont="1" applyBorder="1" applyAlignment="1">
      <alignment vertical="center"/>
    </xf>
    <xf numFmtId="0" fontId="3" fillId="0" borderId="31" xfId="0" applyFont="1" applyBorder="1" applyAlignment="1" quotePrefix="1">
      <alignment horizontal="right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194" fontId="3" fillId="0" borderId="33" xfId="42" applyNumberFormat="1" applyFont="1" applyBorder="1" applyAlignment="1">
      <alignment vertical="center"/>
    </xf>
    <xf numFmtId="1" fontId="3" fillId="0" borderId="33" xfId="0" applyNumberFormat="1" applyFont="1" applyBorder="1" applyAlignment="1">
      <alignment vertical="center"/>
    </xf>
    <xf numFmtId="37" fontId="3" fillId="0" borderId="33" xfId="42" applyNumberFormat="1" applyFont="1" applyBorder="1" applyAlignment="1">
      <alignment vertical="center"/>
    </xf>
    <xf numFmtId="194" fontId="7" fillId="0" borderId="33" xfId="42" applyNumberFormat="1" applyFont="1" applyBorder="1" applyAlignment="1">
      <alignment vertical="center"/>
    </xf>
    <xf numFmtId="1" fontId="7" fillId="0" borderId="33" xfId="0" applyNumberFormat="1" applyFont="1" applyBorder="1" applyAlignment="1">
      <alignment vertical="center"/>
    </xf>
    <xf numFmtId="194" fontId="7" fillId="0" borderId="34" xfId="42" applyNumberFormat="1" applyFont="1" applyBorder="1" applyAlignment="1">
      <alignment vertic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7" fillId="0" borderId="34" xfId="0" applyNumberFormat="1" applyFont="1" applyBorder="1" applyAlignment="1">
      <alignment/>
    </xf>
    <xf numFmtId="0" fontId="9" fillId="0" borderId="30" xfId="0" applyFont="1" applyBorder="1" applyAlignment="1">
      <alignment horizontal="left" vertical="center"/>
    </xf>
    <xf numFmtId="0" fontId="9" fillId="0" borderId="29" xfId="0" applyFont="1" applyBorder="1" applyAlignment="1">
      <alignment vertical="center"/>
    </xf>
    <xf numFmtId="0" fontId="3" fillId="0" borderId="22" xfId="0" applyFont="1" applyBorder="1" applyAlignment="1" quotePrefix="1">
      <alignment horizontal="right" vertical="center"/>
    </xf>
    <xf numFmtId="194" fontId="3" fillId="0" borderId="22" xfId="42" applyNumberFormat="1" applyFont="1" applyBorder="1" applyAlignment="1">
      <alignment horizontal="right" vertical="center"/>
    </xf>
    <xf numFmtId="0" fontId="3" fillId="0" borderId="33" xfId="0" applyFont="1" applyBorder="1" applyAlignment="1" quotePrefix="1">
      <alignment horizontal="right" vertical="center"/>
    </xf>
    <xf numFmtId="0" fontId="3" fillId="0" borderId="33" xfId="0" applyFont="1" applyBorder="1" applyAlignment="1" quotePrefix="1">
      <alignment horizontal="left" vertical="center"/>
    </xf>
    <xf numFmtId="1" fontId="7" fillId="0" borderId="34" xfId="0" applyNumberFormat="1" applyFont="1" applyBorder="1" applyAlignment="1">
      <alignment vertical="center"/>
    </xf>
    <xf numFmtId="1" fontId="3" fillId="0" borderId="22" xfId="66" applyNumberFormat="1" applyFont="1" applyBorder="1" applyAlignment="1">
      <alignment vertical="center"/>
    </xf>
    <xf numFmtId="1" fontId="3" fillId="0" borderId="33" xfId="66" applyNumberFormat="1" applyFont="1" applyBorder="1" applyAlignment="1">
      <alignment vertical="center"/>
    </xf>
    <xf numFmtId="3" fontId="7" fillId="0" borderId="33" xfId="0" applyNumberFormat="1" applyFont="1" applyBorder="1" applyAlignment="1">
      <alignment vertical="center"/>
    </xf>
    <xf numFmtId="1" fontId="7" fillId="0" borderId="33" xfId="66" applyNumberFormat="1" applyFont="1" applyBorder="1" applyAlignment="1">
      <alignment vertical="center"/>
    </xf>
    <xf numFmtId="3" fontId="7" fillId="0" borderId="34" xfId="0" applyNumberFormat="1" applyFont="1" applyBorder="1" applyAlignment="1">
      <alignment vertical="center"/>
    </xf>
    <xf numFmtId="180" fontId="3" fillId="0" borderId="22" xfId="0" applyNumberFormat="1" applyFont="1" applyBorder="1" applyAlignment="1">
      <alignment horizontal="left" vertical="center"/>
    </xf>
    <xf numFmtId="0" fontId="3" fillId="0" borderId="32" xfId="0" applyFont="1" applyBorder="1" applyAlignment="1" quotePrefix="1">
      <alignment horizontal="left" vertical="center"/>
    </xf>
    <xf numFmtId="180" fontId="3" fillId="0" borderId="33" xfId="0" applyNumberFormat="1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180" fontId="3" fillId="0" borderId="0" xfId="0" applyNumberFormat="1" applyFont="1" applyAlignment="1">
      <alignment horizontal="center" vertical="center"/>
    </xf>
    <xf numFmtId="180" fontId="3" fillId="0" borderId="0" xfId="59" applyNumberFormat="1" applyFont="1" applyAlignment="1">
      <alignment horizontal="center" vertical="center"/>
      <protection/>
    </xf>
    <xf numFmtId="180" fontId="3" fillId="0" borderId="29" xfId="0" applyNumberFormat="1" applyFont="1" applyBorder="1" applyAlignment="1">
      <alignment vertical="center"/>
    </xf>
    <xf numFmtId="37" fontId="3" fillId="0" borderId="29" xfId="0" applyNumberFormat="1" applyFont="1" applyBorder="1" applyAlignment="1">
      <alignment vertical="center"/>
    </xf>
    <xf numFmtId="38" fontId="3" fillId="0" borderId="0" xfId="0" applyNumberFormat="1" applyFont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8" fontId="3" fillId="0" borderId="22" xfId="42" applyNumberFormat="1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38" fontId="7" fillId="0" borderId="34" xfId="42" applyNumberFormat="1" applyFont="1" applyBorder="1" applyAlignment="1">
      <alignment vertical="center"/>
    </xf>
    <xf numFmtId="3" fontId="3" fillId="0" borderId="22" xfId="0" applyNumberFormat="1" applyFont="1" applyBorder="1" applyAlignment="1">
      <alignment/>
    </xf>
    <xf numFmtId="3" fontId="3" fillId="0" borderId="22" xfId="42" applyNumberFormat="1" applyFont="1" applyBorder="1" applyAlignment="1">
      <alignment vertical="center"/>
    </xf>
    <xf numFmtId="3" fontId="3" fillId="0" borderId="33" xfId="0" applyNumberFormat="1" applyFont="1" applyBorder="1" applyAlignment="1">
      <alignment/>
    </xf>
    <xf numFmtId="3" fontId="3" fillId="0" borderId="33" xfId="42" applyNumberFormat="1" applyFont="1" applyBorder="1" applyAlignment="1">
      <alignment vertical="center"/>
    </xf>
    <xf numFmtId="3" fontId="3" fillId="0" borderId="22" xfId="42" applyNumberFormat="1" applyFont="1" applyBorder="1" applyAlignment="1">
      <alignment horizontal="right" vertical="center"/>
    </xf>
    <xf numFmtId="3" fontId="7" fillId="0" borderId="34" xfId="42" applyNumberFormat="1" applyFont="1" applyBorder="1" applyAlignment="1">
      <alignment vertical="center"/>
    </xf>
    <xf numFmtId="3" fontId="2" fillId="0" borderId="22" xfId="0" applyNumberFormat="1" applyFont="1" applyBorder="1" applyAlignment="1">
      <alignment horizontal="right"/>
    </xf>
    <xf numFmtId="0" fontId="3" fillId="0" borderId="22" xfId="0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0" fontId="0" fillId="0" borderId="0" xfId="0" applyFont="1" applyAlignment="1">
      <alignment/>
    </xf>
    <xf numFmtId="19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9" fillId="0" borderId="34" xfId="0" applyNumberFormat="1" applyFont="1" applyBorder="1" applyAlignment="1">
      <alignment vertical="center"/>
    </xf>
    <xf numFmtId="3" fontId="9" fillId="0" borderId="33" xfId="0" applyNumberFormat="1" applyFont="1" applyBorder="1" applyAlignment="1">
      <alignment vertical="center"/>
    </xf>
    <xf numFmtId="3" fontId="9" fillId="0" borderId="34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194" fontId="9" fillId="0" borderId="34" xfId="42" applyNumberFormat="1" applyFont="1" applyBorder="1" applyAlignment="1">
      <alignment vertical="center"/>
    </xf>
    <xf numFmtId="38" fontId="9" fillId="0" borderId="34" xfId="42" applyNumberFormat="1" applyFont="1" applyBorder="1" applyAlignment="1">
      <alignment vertical="center"/>
    </xf>
    <xf numFmtId="3" fontId="9" fillId="0" borderId="34" xfId="42" applyNumberFormat="1" applyFont="1" applyBorder="1" applyAlignment="1">
      <alignment vertical="center"/>
    </xf>
    <xf numFmtId="3" fontId="9" fillId="0" borderId="33" xfId="42" applyNumberFormat="1" applyFont="1" applyBorder="1" applyAlignment="1">
      <alignment vertical="center"/>
    </xf>
    <xf numFmtId="194" fontId="9" fillId="0" borderId="33" xfId="42" applyNumberFormat="1" applyFont="1" applyBorder="1" applyAlignment="1">
      <alignment vertical="center"/>
    </xf>
    <xf numFmtId="1" fontId="54" fillId="0" borderId="30" xfId="0" applyNumberFormat="1" applyFont="1" applyBorder="1" applyAlignment="1">
      <alignment horizontal="center" vertical="top"/>
    </xf>
    <xf numFmtId="0" fontId="3" fillId="0" borderId="34" xfId="0" applyFont="1" applyBorder="1" applyAlignment="1">
      <alignment vertical="center"/>
    </xf>
    <xf numFmtId="0" fontId="55" fillId="0" borderId="30" xfId="0" applyFont="1" applyBorder="1" applyAlignment="1">
      <alignment horizontal="center"/>
    </xf>
    <xf numFmtId="43" fontId="3" fillId="0" borderId="0" xfId="60" applyNumberFormat="1" applyFont="1" applyAlignment="1">
      <alignment vertical="center"/>
      <protection/>
    </xf>
    <xf numFmtId="43" fontId="0" fillId="0" borderId="0" xfId="0" applyNumberFormat="1" applyAlignment="1">
      <alignment/>
    </xf>
    <xf numFmtId="3" fontId="3" fillId="0" borderId="30" xfId="42" applyNumberFormat="1" applyFont="1" applyBorder="1" applyAlignment="1">
      <alignment vertical="center"/>
    </xf>
    <xf numFmtId="0" fontId="9" fillId="0" borderId="34" xfId="0" applyFont="1" applyBorder="1" applyAlignment="1">
      <alignment horizontal="center" vertical="center"/>
    </xf>
    <xf numFmtId="0" fontId="9" fillId="0" borderId="36" xfId="59" applyFont="1" applyBorder="1" applyAlignment="1">
      <alignment horizontal="center" vertical="center"/>
      <protection/>
    </xf>
    <xf numFmtId="0" fontId="3" fillId="0" borderId="0" xfId="62" applyFont="1" applyAlignment="1">
      <alignment vertical="center"/>
      <protection/>
    </xf>
    <xf numFmtId="0" fontId="9" fillId="0" borderId="34" xfId="59" applyFont="1" applyBorder="1" applyAlignment="1">
      <alignment horizontal="center" vertical="center"/>
      <protection/>
    </xf>
    <xf numFmtId="195" fontId="9" fillId="0" borderId="34" xfId="0" applyNumberFormat="1" applyFont="1" applyBorder="1" applyAlignment="1">
      <alignment horizontal="center" vertical="center"/>
    </xf>
    <xf numFmtId="194" fontId="8" fillId="0" borderId="0" xfId="59" applyNumberFormat="1" applyFont="1" applyBorder="1" applyAlignment="1">
      <alignment vertical="center"/>
      <protection/>
    </xf>
    <xf numFmtId="43" fontId="8" fillId="0" borderId="0" xfId="59" applyNumberFormat="1" applyFont="1" applyBorder="1" applyAlignment="1">
      <alignment vertical="center"/>
      <protection/>
    </xf>
    <xf numFmtId="194" fontId="3" fillId="0" borderId="0" xfId="59" applyNumberFormat="1" applyFont="1" applyBorder="1" applyAlignment="1">
      <alignment vertical="center"/>
      <protection/>
    </xf>
    <xf numFmtId="43" fontId="3" fillId="0" borderId="0" xfId="59" applyNumberFormat="1" applyFont="1" applyBorder="1" applyAlignment="1">
      <alignment vertical="center"/>
      <protection/>
    </xf>
    <xf numFmtId="194" fontId="3" fillId="0" borderId="0" xfId="60" applyNumberFormat="1" applyFont="1" applyBorder="1" applyAlignment="1">
      <alignment vertical="center"/>
      <protection/>
    </xf>
    <xf numFmtId="43" fontId="3" fillId="0" borderId="0" xfId="60" applyNumberFormat="1" applyFont="1" applyBorder="1" applyAlignment="1">
      <alignment vertical="center"/>
      <protection/>
    </xf>
    <xf numFmtId="194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3" fontId="0" fillId="0" borderId="0" xfId="42" applyFont="1" applyBorder="1" applyAlignment="1">
      <alignment/>
    </xf>
    <xf numFmtId="0" fontId="9" fillId="0" borderId="0" xfId="59" applyFont="1" applyBorder="1" applyAlignment="1">
      <alignment vertical="center"/>
      <protection/>
    </xf>
    <xf numFmtId="0" fontId="8" fillId="0" borderId="0" xfId="0" applyFont="1" applyBorder="1" applyAlignment="1">
      <alignment vertical="center"/>
    </xf>
    <xf numFmtId="0" fontId="3" fillId="0" borderId="0" xfId="59" applyFont="1" applyBorder="1" applyAlignment="1">
      <alignment vertical="center"/>
      <protection/>
    </xf>
    <xf numFmtId="0" fontId="3" fillId="0" borderId="0" xfId="0" applyFont="1" applyBorder="1" applyAlignment="1">
      <alignment vertical="center"/>
    </xf>
    <xf numFmtId="0" fontId="3" fillId="0" borderId="0" xfId="59" applyFont="1" applyBorder="1" applyAlignment="1">
      <alignment horizontal="center" vertical="center"/>
      <protection/>
    </xf>
    <xf numFmtId="43" fontId="3" fillId="0" borderId="0" xfId="42" applyFont="1" applyBorder="1" applyAlignment="1">
      <alignment horizontal="center" vertical="center"/>
    </xf>
    <xf numFmtId="0" fontId="3" fillId="0" borderId="0" xfId="62" applyFont="1" applyBorder="1" applyAlignment="1">
      <alignment vertical="center"/>
      <protection/>
    </xf>
    <xf numFmtId="0" fontId="9" fillId="0" borderId="0" xfId="59" applyFont="1" applyBorder="1" applyAlignment="1">
      <alignment horizontal="center" vertical="center"/>
      <protection/>
    </xf>
    <xf numFmtId="194" fontId="9" fillId="0" borderId="0" xfId="42" applyNumberFormat="1" applyFont="1" applyBorder="1" applyAlignment="1">
      <alignment horizontal="center" vertical="center"/>
    </xf>
    <xf numFmtId="43" fontId="9" fillId="0" borderId="0" xfId="42" applyFont="1" applyBorder="1" applyAlignment="1">
      <alignment horizontal="center" vertical="center"/>
    </xf>
    <xf numFmtId="43" fontId="3" fillId="0" borderId="0" xfId="42" applyFont="1" applyBorder="1" applyAlignment="1">
      <alignment vertical="center"/>
    </xf>
    <xf numFmtId="194" fontId="3" fillId="0" borderId="0" xfId="42" applyNumberFormat="1" applyFont="1" applyBorder="1" applyAlignment="1">
      <alignment vertical="center"/>
    </xf>
    <xf numFmtId="3" fontId="3" fillId="0" borderId="0" xfId="0" applyNumberFormat="1" applyFont="1" applyBorder="1" applyAlignment="1">
      <alignment/>
    </xf>
    <xf numFmtId="3" fontId="56" fillId="0" borderId="0" xfId="42" applyNumberFormat="1" applyFont="1" applyBorder="1" applyAlignment="1">
      <alignment vertical="center"/>
    </xf>
    <xf numFmtId="3" fontId="3" fillId="0" borderId="0" xfId="59" applyNumberFormat="1" applyFont="1" applyBorder="1" applyAlignment="1">
      <alignment vertical="center"/>
      <protection/>
    </xf>
    <xf numFmtId="37" fontId="3" fillId="0" borderId="0" xfId="42" applyNumberFormat="1" applyFont="1" applyBorder="1" applyAlignment="1">
      <alignment vertical="center"/>
    </xf>
    <xf numFmtId="194" fontId="3" fillId="0" borderId="0" xfId="0" applyNumberFormat="1" applyFont="1" applyBorder="1" applyAlignment="1">
      <alignment/>
    </xf>
    <xf numFmtId="194" fontId="9" fillId="0" borderId="0" xfId="42" applyNumberFormat="1" applyFont="1" applyBorder="1" applyAlignment="1">
      <alignment vertical="center"/>
    </xf>
    <xf numFmtId="43" fontId="9" fillId="0" borderId="0" xfId="42" applyFont="1" applyBorder="1" applyAlignment="1">
      <alignment vertical="center"/>
    </xf>
    <xf numFmtId="0" fontId="3" fillId="0" borderId="0" xfId="0" applyFont="1" applyBorder="1" applyAlignment="1">
      <alignment/>
    </xf>
    <xf numFmtId="17" fontId="3" fillId="0" borderId="0" xfId="0" applyNumberFormat="1" applyFont="1" applyBorder="1" applyAlignment="1">
      <alignment/>
    </xf>
    <xf numFmtId="43" fontId="3" fillId="0" borderId="0" xfId="42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3" fontId="3" fillId="0" borderId="0" xfId="42" applyNumberFormat="1" applyFont="1" applyBorder="1" applyAlignment="1">
      <alignment vertical="center"/>
    </xf>
    <xf numFmtId="0" fontId="9" fillId="0" borderId="0" xfId="60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13" fillId="0" borderId="0" xfId="60" applyFont="1" applyBorder="1" applyAlignment="1">
      <alignment vertical="center"/>
      <protection/>
    </xf>
    <xf numFmtId="3" fontId="9" fillId="0" borderId="0" xfId="42" applyNumberFormat="1" applyFont="1" applyBorder="1" applyAlignment="1">
      <alignment vertical="center"/>
    </xf>
    <xf numFmtId="0" fontId="9" fillId="0" borderId="0" xfId="61" applyFont="1" applyBorder="1" applyAlignment="1">
      <alignment vertical="center"/>
      <protection/>
    </xf>
    <xf numFmtId="0" fontId="3" fillId="0" borderId="0" xfId="61" applyFont="1" applyBorder="1" applyAlignment="1">
      <alignment vertical="center"/>
      <protection/>
    </xf>
    <xf numFmtId="43" fontId="3" fillId="0" borderId="0" xfId="42" applyFont="1" applyBorder="1" applyAlignment="1">
      <alignment horizontal="right" vertical="center"/>
    </xf>
    <xf numFmtId="3" fontId="3" fillId="0" borderId="0" xfId="42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vertical="center"/>
    </xf>
    <xf numFmtId="0" fontId="9" fillId="0" borderId="0" xfId="62" applyFont="1" applyBorder="1" applyAlignment="1">
      <alignment vertical="center"/>
      <protection/>
    </xf>
    <xf numFmtId="0" fontId="9" fillId="0" borderId="0" xfId="58" applyFont="1" applyBorder="1" applyAlignment="1">
      <alignment vertical="center"/>
      <protection/>
    </xf>
    <xf numFmtId="0" fontId="3" fillId="0" borderId="0" xfId="58" applyFont="1" applyBorder="1" applyAlignment="1">
      <alignment vertical="center"/>
      <protection/>
    </xf>
    <xf numFmtId="37" fontId="3" fillId="0" borderId="0" xfId="0" applyNumberFormat="1" applyFont="1" applyBorder="1" applyAlignment="1">
      <alignment vertical="center"/>
    </xf>
    <xf numFmtId="38" fontId="3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63" applyFont="1" applyBorder="1" applyAlignment="1">
      <alignment vertical="center"/>
      <protection/>
    </xf>
    <xf numFmtId="0" fontId="3" fillId="0" borderId="0" xfId="63" applyFont="1" applyBorder="1" applyAlignment="1">
      <alignment vertical="center"/>
      <protection/>
    </xf>
    <xf numFmtId="38" fontId="3" fillId="0" borderId="0" xfId="42" applyNumberFormat="1" applyFont="1" applyBorder="1" applyAlignment="1">
      <alignment vertical="center"/>
    </xf>
    <xf numFmtId="38" fontId="9" fillId="0" borderId="0" xfId="42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34" xfId="59" applyFont="1" applyBorder="1" applyAlignment="1">
      <alignment horizontal="center" vertical="center" wrapText="1"/>
      <protection/>
    </xf>
    <xf numFmtId="3" fontId="3" fillId="0" borderId="38" xfId="59" applyNumberFormat="1" applyFont="1" applyFill="1" applyBorder="1" applyAlignment="1">
      <alignment horizontal="center" vertical="center"/>
      <protection/>
    </xf>
    <xf numFmtId="194" fontId="9" fillId="0" borderId="34" xfId="42" applyNumberFormat="1" applyFont="1" applyBorder="1" applyAlignment="1" applyProtection="1">
      <alignment vertical="center"/>
      <protection/>
    </xf>
    <xf numFmtId="3" fontId="9" fillId="0" borderId="34" xfId="42" applyNumberFormat="1" applyFont="1" applyBorder="1" applyAlignment="1" applyProtection="1">
      <alignment vertical="center"/>
      <protection/>
    </xf>
    <xf numFmtId="3" fontId="9" fillId="0" borderId="34" xfId="0" applyNumberFormat="1" applyFont="1" applyBorder="1" applyAlignment="1" applyProtection="1">
      <alignment vertical="center"/>
      <protection/>
    </xf>
    <xf numFmtId="0" fontId="9" fillId="0" borderId="27" xfId="59" applyFont="1" applyBorder="1" applyAlignment="1">
      <alignment horizontal="center" vertical="center"/>
      <protection/>
    </xf>
    <xf numFmtId="0" fontId="9" fillId="0" borderId="39" xfId="59" applyFont="1" applyBorder="1" applyAlignment="1">
      <alignment horizontal="center" vertical="center"/>
      <protection/>
    </xf>
    <xf numFmtId="0" fontId="9" fillId="0" borderId="28" xfId="59" applyFont="1" applyBorder="1" applyAlignment="1">
      <alignment horizontal="center" vertical="center"/>
      <protection/>
    </xf>
    <xf numFmtId="0" fontId="9" fillId="0" borderId="29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9" fillId="0" borderId="29" xfId="59" applyFont="1" applyBorder="1" applyAlignment="1">
      <alignment horizontal="center" vertical="center" wrapText="1"/>
      <protection/>
    </xf>
    <xf numFmtId="0" fontId="9" fillId="0" borderId="22" xfId="59" applyFont="1" applyBorder="1" applyAlignment="1">
      <alignment horizontal="center" vertical="center" wrapText="1"/>
      <protection/>
    </xf>
    <xf numFmtId="0" fontId="9" fillId="0" borderId="33" xfId="59" applyFont="1" applyBorder="1" applyAlignment="1">
      <alignment horizontal="center" vertical="center" wrapText="1"/>
      <protection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9" fillId="0" borderId="29" xfId="59" applyFont="1" applyBorder="1" applyAlignment="1">
      <alignment horizontal="center" vertical="center"/>
      <protection/>
    </xf>
    <xf numFmtId="0" fontId="9" fillId="0" borderId="33" xfId="59" applyFont="1" applyBorder="1" applyAlignment="1">
      <alignment horizontal="center" vertical="center"/>
      <protection/>
    </xf>
    <xf numFmtId="0" fontId="7" fillId="0" borderId="0" xfId="59" applyFont="1" applyAlignment="1" quotePrefix="1">
      <alignment horizontal="center" vertical="center"/>
      <protection/>
    </xf>
    <xf numFmtId="0" fontId="9" fillId="0" borderId="36" xfId="59" applyFont="1" applyBorder="1" applyAlignment="1">
      <alignment horizontal="center" vertical="center"/>
      <protection/>
    </xf>
    <xf numFmtId="0" fontId="9" fillId="0" borderId="38" xfId="59" applyFont="1" applyBorder="1" applyAlignment="1">
      <alignment horizontal="center" vertical="center"/>
      <protection/>
    </xf>
    <xf numFmtId="0" fontId="9" fillId="0" borderId="37" xfId="59" applyFont="1" applyBorder="1" applyAlignment="1">
      <alignment horizontal="center" vertical="center"/>
      <protection/>
    </xf>
    <xf numFmtId="0" fontId="7" fillId="0" borderId="3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9" fillId="0" borderId="31" xfId="59" applyFont="1" applyBorder="1" applyAlignment="1">
      <alignment horizontal="center" vertical="center"/>
      <protection/>
    </xf>
    <xf numFmtId="0" fontId="9" fillId="0" borderId="32" xfId="59" applyFont="1" applyBorder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59" applyFont="1" applyAlignment="1">
      <alignment horizontal="center" vertical="center"/>
      <protection/>
    </xf>
    <xf numFmtId="0" fontId="9" fillId="0" borderId="27" xfId="59" applyFont="1" applyBorder="1" applyAlignment="1">
      <alignment horizontal="center" vertical="center" wrapText="1"/>
      <protection/>
    </xf>
    <xf numFmtId="0" fontId="9" fillId="0" borderId="28" xfId="59" applyFont="1" applyBorder="1" applyAlignment="1">
      <alignment horizontal="center" vertical="center" wrapText="1"/>
      <protection/>
    </xf>
    <xf numFmtId="0" fontId="9" fillId="0" borderId="31" xfId="59" applyFont="1" applyBorder="1" applyAlignment="1">
      <alignment horizontal="center" vertical="center" wrapText="1"/>
      <protection/>
    </xf>
    <xf numFmtId="0" fontId="9" fillId="0" borderId="32" xfId="59" applyFont="1" applyBorder="1" applyAlignment="1">
      <alignment horizontal="center" vertical="center" wrapText="1"/>
      <protection/>
    </xf>
    <xf numFmtId="0" fontId="4" fillId="0" borderId="0" xfId="0" applyFont="1" applyAlignment="1" quotePrefix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 quotePrefix="1">
      <alignment horizontal="center" vertical="center"/>
    </xf>
    <xf numFmtId="0" fontId="3" fillId="0" borderId="0" xfId="0" applyFont="1" applyAlignment="1" quotePrefix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38" fontId="9" fillId="0" borderId="29" xfId="0" applyNumberFormat="1" applyFont="1" applyBorder="1" applyAlignment="1">
      <alignment horizontal="center" vertical="center"/>
    </xf>
    <xf numFmtId="38" fontId="9" fillId="0" borderId="33" xfId="0" applyNumberFormat="1" applyFont="1" applyBorder="1" applyAlignment="1">
      <alignment horizontal="center" vertical="center"/>
    </xf>
    <xf numFmtId="0" fontId="9" fillId="0" borderId="0" xfId="59" applyFont="1" applyBorder="1" applyAlignment="1">
      <alignment horizontal="center" vertical="center"/>
      <protection/>
    </xf>
    <xf numFmtId="0" fontId="57" fillId="0" borderId="0" xfId="59" applyFont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38" fontId="57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9" xfId="59" applyFont="1" applyBorder="1" applyAlignment="1">
      <alignment horizontal="center" vertical="center"/>
      <protection/>
    </xf>
    <xf numFmtId="0" fontId="2" fillId="0" borderId="40" xfId="59" applyFont="1" applyBorder="1" applyAlignment="1">
      <alignment horizontal="center" vertical="center"/>
      <protection/>
    </xf>
    <xf numFmtId="0" fontId="3" fillId="0" borderId="38" xfId="59" applyFont="1" applyBorder="1" applyAlignment="1">
      <alignment horizontal="center" vertical="center"/>
      <protection/>
    </xf>
    <xf numFmtId="0" fontId="2" fillId="0" borderId="0" xfId="0" applyFont="1" applyAlignment="1" quotePrefix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2" xfId="59" applyFont="1" applyBorder="1" applyAlignment="1">
      <alignment horizontal="center" vertical="center"/>
      <protection/>
    </xf>
    <xf numFmtId="0" fontId="2" fillId="0" borderId="10" xfId="59" applyFont="1" applyBorder="1" applyAlignment="1">
      <alignment horizontal="center" vertical="center"/>
      <protection/>
    </xf>
    <xf numFmtId="0" fontId="2" fillId="0" borderId="19" xfId="59" applyFont="1" applyBorder="1" applyAlignment="1">
      <alignment horizontal="center" vertical="center"/>
      <protection/>
    </xf>
    <xf numFmtId="0" fontId="2" fillId="0" borderId="43" xfId="59" applyFont="1" applyBorder="1" applyAlignment="1">
      <alignment horizontal="center" vertical="center"/>
      <protection/>
    </xf>
    <xf numFmtId="0" fontId="0" fillId="0" borderId="29" xfId="59" applyFont="1" applyBorder="1" applyAlignment="1">
      <alignment horizontal="center" vertical="center"/>
      <protection/>
    </xf>
    <xf numFmtId="0" fontId="0" fillId="0" borderId="40" xfId="59" applyFont="1" applyBorder="1" applyAlignment="1">
      <alignment horizontal="center" vertical="center"/>
      <protection/>
    </xf>
    <xf numFmtId="0" fontId="2" fillId="0" borderId="44" xfId="0" applyFont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CENPELCO" xfId="58"/>
    <cellStyle name="Normal_INEC" xfId="59"/>
    <cellStyle name="Normal_ISECO" xfId="60"/>
    <cellStyle name="Normal_LUELCO" xfId="61"/>
    <cellStyle name="Normal_PANELCO1" xfId="62"/>
    <cellStyle name="Normal_PANELCO3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23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B278"/>
  <sheetViews>
    <sheetView tabSelected="1" zoomScaleSheetLayoutView="100" zoomScalePageLayoutView="0" workbookViewId="0" topLeftCell="A1">
      <selection activeCell="A15" sqref="A15:P15"/>
    </sheetView>
  </sheetViews>
  <sheetFormatPr defaultColWidth="9.140625" defaultRowHeight="12.75"/>
  <cols>
    <col min="1" max="1" width="14.28125" style="0" customWidth="1"/>
    <col min="2" max="2" width="9.28125" style="0" customWidth="1"/>
    <col min="3" max="3" width="15.57421875" style="0" customWidth="1"/>
    <col min="4" max="4" width="11.28125" style="0" customWidth="1"/>
    <col min="5" max="5" width="9.140625" style="0" customWidth="1"/>
    <col min="6" max="7" width="9.57421875" style="0" customWidth="1"/>
    <col min="8" max="8" width="11.00390625" style="0" customWidth="1"/>
    <col min="9" max="11" width="9.57421875" style="0" customWidth="1"/>
    <col min="12" max="12" width="11.00390625" style="0" customWidth="1"/>
    <col min="13" max="15" width="9.140625" style="66" customWidth="1"/>
    <col min="16" max="16" width="5.57421875" style="66" customWidth="1"/>
    <col min="17" max="17" width="9.140625" style="0" customWidth="1"/>
    <col min="18" max="18" width="9.140625" style="158" customWidth="1"/>
    <col min="19" max="19" width="8.421875" style="135" customWidth="1"/>
    <col min="20" max="20" width="8.421875" style="136" customWidth="1"/>
    <col min="21" max="22" width="9.140625" style="158" customWidth="1"/>
    <col min="23" max="23" width="6.8515625" style="160" bestFit="1" customWidth="1"/>
    <col min="24" max="26" width="9.140625" style="158" customWidth="1"/>
    <col min="27" max="27" width="5.57421875" style="158" customWidth="1"/>
    <col min="28" max="45" width="9.140625" style="137" customWidth="1"/>
    <col min="46" max="204" width="9.140625" style="0" customWidth="1"/>
    <col min="205" max="209" width="9.140625" style="105" customWidth="1"/>
  </cols>
  <sheetData>
    <row r="1" spans="1:30" ht="15">
      <c r="A1" s="215" t="s">
        <v>75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R1" s="137"/>
      <c r="S1" s="129"/>
      <c r="T1" s="130"/>
      <c r="U1" s="137"/>
      <c r="V1" s="137"/>
      <c r="W1" s="138"/>
      <c r="X1" s="139"/>
      <c r="Y1" s="137"/>
      <c r="Z1" s="137"/>
      <c r="AA1" s="137"/>
      <c r="AC1" s="140"/>
      <c r="AD1" s="140"/>
    </row>
    <row r="2" spans="1:30" ht="12.75">
      <c r="A2" s="216" t="s">
        <v>76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R2" s="137"/>
      <c r="S2" s="131"/>
      <c r="T2" s="132"/>
      <c r="U2" s="137"/>
      <c r="V2" s="137"/>
      <c r="W2" s="138"/>
      <c r="X2" s="141"/>
      <c r="Y2" s="137"/>
      <c r="Z2" s="137"/>
      <c r="AA2" s="137"/>
      <c r="AC2" s="142"/>
      <c r="AD2" s="142"/>
    </row>
    <row r="3" spans="1:30" ht="12.75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R3" s="137"/>
      <c r="S3" s="131"/>
      <c r="T3" s="132"/>
      <c r="U3" s="137"/>
      <c r="V3" s="137"/>
      <c r="W3" s="138"/>
      <c r="X3" s="141"/>
      <c r="Y3" s="137"/>
      <c r="Z3" s="137"/>
      <c r="AA3" s="137"/>
      <c r="AC3" s="142"/>
      <c r="AD3" s="142"/>
    </row>
    <row r="4" spans="1:30" ht="12.75">
      <c r="A4" s="206" t="s">
        <v>133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R4" s="137"/>
      <c r="S4" s="131"/>
      <c r="T4" s="132"/>
      <c r="U4" s="137"/>
      <c r="V4" s="137"/>
      <c r="W4" s="138"/>
      <c r="X4" s="141"/>
      <c r="Y4" s="137"/>
      <c r="Z4" s="137"/>
      <c r="AA4" s="137"/>
      <c r="AC4" s="142"/>
      <c r="AD4" s="142"/>
    </row>
    <row r="5" spans="1:30" ht="12.75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R5" s="137"/>
      <c r="S5" s="131"/>
      <c r="T5" s="132"/>
      <c r="U5" s="137"/>
      <c r="V5" s="137"/>
      <c r="W5" s="138"/>
      <c r="X5" s="141"/>
      <c r="Y5" s="137"/>
      <c r="Z5" s="137"/>
      <c r="AA5" s="137"/>
      <c r="AC5" s="142"/>
      <c r="AD5" s="142"/>
    </row>
    <row r="6" spans="1:30" ht="12.7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R6" s="143"/>
      <c r="S6" s="131"/>
      <c r="T6" s="132"/>
      <c r="U6" s="143"/>
      <c r="V6" s="143"/>
      <c r="W6" s="144"/>
      <c r="X6" s="141"/>
      <c r="Y6" s="143"/>
      <c r="Z6" s="143"/>
      <c r="AA6" s="143"/>
      <c r="AC6" s="142"/>
      <c r="AD6" s="142"/>
    </row>
    <row r="7" spans="1:45" s="126" customFormat="1" ht="12" customHeight="1">
      <c r="A7" s="199" t="s">
        <v>143</v>
      </c>
      <c r="B7" s="218" t="s">
        <v>66</v>
      </c>
      <c r="C7" s="219"/>
      <c r="D7" s="199" t="s">
        <v>144</v>
      </c>
      <c r="E7" s="207" t="s">
        <v>99</v>
      </c>
      <c r="F7" s="208"/>
      <c r="G7" s="208"/>
      <c r="H7" s="209"/>
      <c r="I7" s="207" t="s">
        <v>67</v>
      </c>
      <c r="J7" s="208"/>
      <c r="K7" s="208"/>
      <c r="L7" s="209"/>
      <c r="M7" s="207" t="s">
        <v>100</v>
      </c>
      <c r="N7" s="208"/>
      <c r="O7" s="208"/>
      <c r="P7" s="209"/>
      <c r="R7" s="145"/>
      <c r="S7" s="131"/>
      <c r="T7" s="132"/>
      <c r="U7" s="238"/>
      <c r="V7" s="238"/>
      <c r="W7" s="238"/>
      <c r="X7" s="141"/>
      <c r="Y7" s="238"/>
      <c r="Z7" s="238"/>
      <c r="AA7" s="238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</row>
    <row r="8" spans="1:45" s="126" customFormat="1" ht="12" customHeight="1">
      <c r="A8" s="200"/>
      <c r="B8" s="220"/>
      <c r="C8" s="221"/>
      <c r="D8" s="200"/>
      <c r="E8" s="204" t="s">
        <v>68</v>
      </c>
      <c r="F8" s="207" t="s">
        <v>69</v>
      </c>
      <c r="G8" s="209"/>
      <c r="H8" s="204" t="s">
        <v>70</v>
      </c>
      <c r="I8" s="204" t="s">
        <v>68</v>
      </c>
      <c r="J8" s="207" t="s">
        <v>69</v>
      </c>
      <c r="K8" s="209"/>
      <c r="L8" s="204" t="s">
        <v>70</v>
      </c>
      <c r="M8" s="199" t="s">
        <v>145</v>
      </c>
      <c r="N8" s="188" t="s">
        <v>103</v>
      </c>
      <c r="O8" s="189"/>
      <c r="P8" s="190"/>
      <c r="R8" s="145"/>
      <c r="S8" s="131"/>
      <c r="T8" s="132"/>
      <c r="U8" s="239"/>
      <c r="V8" s="238"/>
      <c r="W8" s="238"/>
      <c r="X8" s="141"/>
      <c r="Y8" s="239"/>
      <c r="Z8" s="238"/>
      <c r="AA8" s="238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</row>
    <row r="9" spans="1:45" s="126" customFormat="1" ht="22.5">
      <c r="A9" s="201"/>
      <c r="B9" s="213" t="s">
        <v>134</v>
      </c>
      <c r="C9" s="214"/>
      <c r="D9" s="201"/>
      <c r="E9" s="205"/>
      <c r="F9" s="127" t="s">
        <v>105</v>
      </c>
      <c r="G9" s="125" t="s">
        <v>71</v>
      </c>
      <c r="H9" s="205"/>
      <c r="I9" s="205"/>
      <c r="J9" s="127" t="s">
        <v>105</v>
      </c>
      <c r="K9" s="125" t="s">
        <v>71</v>
      </c>
      <c r="L9" s="205"/>
      <c r="M9" s="201"/>
      <c r="N9" s="183" t="s">
        <v>155</v>
      </c>
      <c r="O9" s="183" t="s">
        <v>156</v>
      </c>
      <c r="P9" s="184" t="s">
        <v>71</v>
      </c>
      <c r="R9" s="147"/>
      <c r="S9" s="131"/>
      <c r="T9" s="132"/>
      <c r="U9" s="239"/>
      <c r="V9" s="147"/>
      <c r="W9" s="148"/>
      <c r="X9" s="141"/>
      <c r="Y9" s="239"/>
      <c r="Z9" s="147"/>
      <c r="AA9" s="146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</row>
    <row r="10" spans="1:30" ht="12.75">
      <c r="A10" s="90"/>
      <c r="B10" s="48" t="s">
        <v>87</v>
      </c>
      <c r="C10" s="49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R10" s="142"/>
      <c r="S10" s="133"/>
      <c r="T10" s="134"/>
      <c r="U10" s="142"/>
      <c r="V10" s="142"/>
      <c r="W10" s="149"/>
      <c r="X10" s="141"/>
      <c r="Y10" s="142"/>
      <c r="Z10" s="142"/>
      <c r="AA10" s="142"/>
      <c r="AC10" s="150"/>
      <c r="AD10" s="149"/>
    </row>
    <row r="11" spans="1:209" ht="12.75">
      <c r="A11" s="118">
        <v>106010101000000</v>
      </c>
      <c r="B11" s="51">
        <v>1</v>
      </c>
      <c r="C11" s="52" t="s">
        <v>62</v>
      </c>
      <c r="D11" s="53"/>
      <c r="E11" s="54">
        <v>9</v>
      </c>
      <c r="F11" s="54">
        <v>9</v>
      </c>
      <c r="G11" s="54">
        <v>100</v>
      </c>
      <c r="H11" s="55">
        <v>0</v>
      </c>
      <c r="I11" s="54">
        <v>30</v>
      </c>
      <c r="J11" s="54">
        <v>30</v>
      </c>
      <c r="K11" s="54">
        <v>100</v>
      </c>
      <c r="L11" s="55">
        <v>0</v>
      </c>
      <c r="M11" s="97">
        <v>2421</v>
      </c>
      <c r="N11" s="96">
        <v>1655</v>
      </c>
      <c r="O11" s="96">
        <v>1682</v>
      </c>
      <c r="P11" s="56">
        <v>69.47542337876911</v>
      </c>
      <c r="R11" s="151"/>
      <c r="S11" s="133"/>
      <c r="T11" s="133"/>
      <c r="U11" s="152"/>
      <c r="V11" s="151"/>
      <c r="W11" s="149"/>
      <c r="X11" s="153"/>
      <c r="Y11" s="152"/>
      <c r="Z11" s="151"/>
      <c r="AA11" s="154"/>
      <c r="AC11" s="150"/>
      <c r="AD11" s="149"/>
      <c r="AE11" s="155"/>
      <c r="GW11" s="111">
        <v>9</v>
      </c>
      <c r="GX11" s="111">
        <v>9</v>
      </c>
      <c r="GY11" s="111">
        <v>82</v>
      </c>
      <c r="GZ11" s="111">
        <v>30</v>
      </c>
      <c r="HA11" s="111">
        <v>3145</v>
      </c>
    </row>
    <row r="12" spans="1:209" ht="12.75">
      <c r="A12" s="118">
        <v>106010102000000</v>
      </c>
      <c r="B12" s="57">
        <v>2</v>
      </c>
      <c r="C12" s="58" t="s">
        <v>0</v>
      </c>
      <c r="D12" s="59"/>
      <c r="E12" s="60">
        <v>16</v>
      </c>
      <c r="F12" s="60">
        <v>16</v>
      </c>
      <c r="G12" s="60">
        <v>100</v>
      </c>
      <c r="H12" s="61">
        <v>0</v>
      </c>
      <c r="I12" s="54">
        <v>110</v>
      </c>
      <c r="J12" s="54">
        <v>110</v>
      </c>
      <c r="K12" s="60">
        <v>100</v>
      </c>
      <c r="L12" s="61">
        <v>0</v>
      </c>
      <c r="M12" s="123">
        <v>4777</v>
      </c>
      <c r="N12" s="96">
        <v>6670</v>
      </c>
      <c r="O12" s="96">
        <v>6773</v>
      </c>
      <c r="P12" s="62">
        <v>141.78354615867698</v>
      </c>
      <c r="R12" s="151"/>
      <c r="S12" s="133"/>
      <c r="T12" s="133"/>
      <c r="U12" s="151"/>
      <c r="V12" s="151"/>
      <c r="W12" s="149"/>
      <c r="X12" s="141"/>
      <c r="Y12" s="151"/>
      <c r="Z12" s="151"/>
      <c r="AA12" s="154"/>
      <c r="AC12" s="150"/>
      <c r="AD12" s="149"/>
      <c r="AE12" s="155"/>
      <c r="GW12" s="111">
        <v>16</v>
      </c>
      <c r="GX12" s="111">
        <v>16</v>
      </c>
      <c r="GY12" s="111">
        <v>112</v>
      </c>
      <c r="GZ12" s="111">
        <v>112</v>
      </c>
      <c r="HA12" s="111">
        <v>6776</v>
      </c>
    </row>
    <row r="13" spans="1:209" ht="12.75">
      <c r="A13" s="119"/>
      <c r="B13" s="210" t="s">
        <v>74</v>
      </c>
      <c r="C13" s="211"/>
      <c r="D13" s="212"/>
      <c r="E13" s="63">
        <v>25</v>
      </c>
      <c r="F13" s="63">
        <v>25</v>
      </c>
      <c r="G13" s="63">
        <v>100</v>
      </c>
      <c r="H13" s="64">
        <v>0</v>
      </c>
      <c r="I13" s="75">
        <v>140</v>
      </c>
      <c r="J13" s="75">
        <v>140</v>
      </c>
      <c r="K13" s="63">
        <v>100</v>
      </c>
      <c r="L13" s="64">
        <v>0</v>
      </c>
      <c r="M13" s="115">
        <v>7198</v>
      </c>
      <c r="N13" s="185">
        <f>SUM(N11:N12)</f>
        <v>8325</v>
      </c>
      <c r="O13" s="113">
        <v>8455</v>
      </c>
      <c r="P13" s="117">
        <v>117.46318421783828</v>
      </c>
      <c r="R13" s="156"/>
      <c r="S13" s="133"/>
      <c r="T13" s="133"/>
      <c r="U13" s="156"/>
      <c r="V13" s="156"/>
      <c r="W13" s="157"/>
      <c r="X13" s="141"/>
      <c r="Y13" s="156"/>
      <c r="Z13" s="156"/>
      <c r="AA13" s="156"/>
      <c r="AC13" s="150"/>
      <c r="AD13" s="149"/>
      <c r="AE13" s="155"/>
      <c r="GW13" s="65">
        <v>25</v>
      </c>
      <c r="GX13" s="65">
        <v>25</v>
      </c>
      <c r="GY13" s="65">
        <v>194</v>
      </c>
      <c r="GZ13" s="65">
        <v>142</v>
      </c>
      <c r="HA13" s="65">
        <v>9921</v>
      </c>
    </row>
    <row r="14" spans="13:209" ht="12.75">
      <c r="M14" s="67"/>
      <c r="N14" s="67"/>
      <c r="S14" s="133"/>
      <c r="T14" s="133"/>
      <c r="U14" s="159"/>
      <c r="X14" s="141"/>
      <c r="AC14" s="150"/>
      <c r="AD14" s="149"/>
      <c r="AE14" s="155"/>
      <c r="GW14" s="106">
        <v>25</v>
      </c>
      <c r="GX14" s="106">
        <v>25</v>
      </c>
      <c r="GY14" s="106">
        <v>194</v>
      </c>
      <c r="GZ14" s="106">
        <v>142</v>
      </c>
      <c r="HA14" s="106">
        <v>9921</v>
      </c>
    </row>
    <row r="15" spans="1:209" ht="15">
      <c r="A15" s="215" t="s">
        <v>77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R15" s="137"/>
      <c r="S15" s="133"/>
      <c r="T15" s="133"/>
      <c r="U15" s="137"/>
      <c r="V15" s="137"/>
      <c r="W15" s="138"/>
      <c r="X15" s="141"/>
      <c r="Y15" s="137"/>
      <c r="Z15" s="137"/>
      <c r="AA15" s="137"/>
      <c r="AC15" s="150"/>
      <c r="AD15" s="149"/>
      <c r="AE15" s="155"/>
      <c r="GW15" s="66"/>
      <c r="GX15" s="66"/>
      <c r="GY15" s="66"/>
      <c r="GZ15" s="66"/>
      <c r="HA15" s="66"/>
    </row>
    <row r="16" spans="1:209" ht="12.75">
      <c r="A16" s="216" t="s">
        <v>78</v>
      </c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R16" s="137"/>
      <c r="S16" s="133"/>
      <c r="T16" s="133"/>
      <c r="U16" s="137"/>
      <c r="V16" s="137"/>
      <c r="W16" s="138"/>
      <c r="X16" s="141"/>
      <c r="Y16" s="137"/>
      <c r="Z16" s="137"/>
      <c r="AA16" s="137"/>
      <c r="AC16" s="150"/>
      <c r="AD16" s="149"/>
      <c r="AE16" s="155"/>
      <c r="GW16" s="66"/>
      <c r="GX16" s="66"/>
      <c r="GY16" s="66"/>
      <c r="GZ16" s="66"/>
      <c r="HA16" s="66"/>
    </row>
    <row r="17" spans="1:209" ht="12.7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R17" s="161"/>
      <c r="S17" s="133"/>
      <c r="T17" s="133"/>
      <c r="U17" s="161"/>
      <c r="V17" s="161"/>
      <c r="W17" s="144"/>
      <c r="X17" s="141"/>
      <c r="Y17" s="161"/>
      <c r="Z17" s="161"/>
      <c r="AA17" s="161"/>
      <c r="AC17" s="150"/>
      <c r="AD17" s="149"/>
      <c r="AE17" s="155"/>
      <c r="GW17" s="66"/>
      <c r="GX17" s="66"/>
      <c r="GY17" s="66"/>
      <c r="GZ17" s="66"/>
      <c r="HA17" s="66"/>
    </row>
    <row r="18" spans="1:209" ht="12.75">
      <c r="A18" s="206" t="s">
        <v>133</v>
      </c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R18" s="137"/>
      <c r="S18" s="133"/>
      <c r="T18" s="133"/>
      <c r="U18" s="137"/>
      <c r="V18" s="137"/>
      <c r="W18" s="138"/>
      <c r="X18" s="141"/>
      <c r="Y18" s="137"/>
      <c r="Z18" s="137"/>
      <c r="AA18" s="137"/>
      <c r="AC18" s="150"/>
      <c r="AD18" s="149"/>
      <c r="AE18" s="155"/>
      <c r="GW18" s="66"/>
      <c r="GX18" s="66"/>
      <c r="GY18" s="66"/>
      <c r="GZ18" s="66"/>
      <c r="HA18" s="66"/>
    </row>
    <row r="19" spans="1:209" ht="12.75">
      <c r="A19" s="217"/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R19" s="137"/>
      <c r="S19" s="133"/>
      <c r="T19" s="133"/>
      <c r="U19" s="137"/>
      <c r="V19" s="137"/>
      <c r="W19" s="138"/>
      <c r="X19" s="141"/>
      <c r="Y19" s="137"/>
      <c r="Z19" s="137"/>
      <c r="AA19" s="137"/>
      <c r="AC19" s="150"/>
      <c r="AD19" s="149"/>
      <c r="AE19" s="155"/>
      <c r="GW19" s="66"/>
      <c r="GX19" s="66"/>
      <c r="GY19" s="66"/>
      <c r="GZ19" s="66"/>
      <c r="HA19" s="66"/>
    </row>
    <row r="20" spans="1:209" ht="12.75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 t="s">
        <v>38</v>
      </c>
      <c r="M20" s="46"/>
      <c r="N20" s="46"/>
      <c r="O20" s="46"/>
      <c r="P20" s="46"/>
      <c r="R20" s="143"/>
      <c r="S20" s="133"/>
      <c r="T20" s="133"/>
      <c r="U20" s="143"/>
      <c r="V20" s="143"/>
      <c r="W20" s="144"/>
      <c r="X20" s="141"/>
      <c r="Y20" s="143"/>
      <c r="Z20" s="143"/>
      <c r="AA20" s="143"/>
      <c r="AC20" s="150"/>
      <c r="AD20" s="149"/>
      <c r="AE20" s="155"/>
      <c r="GW20" s="66"/>
      <c r="GX20" s="66"/>
      <c r="GY20" s="66"/>
      <c r="GZ20" s="66"/>
      <c r="HA20" s="66"/>
    </row>
    <row r="21" spans="1:45" s="126" customFormat="1" ht="12" customHeight="1">
      <c r="A21" s="199" t="s">
        <v>143</v>
      </c>
      <c r="B21" s="218" t="s">
        <v>66</v>
      </c>
      <c r="C21" s="219"/>
      <c r="D21" s="199" t="s">
        <v>144</v>
      </c>
      <c r="E21" s="207" t="s">
        <v>99</v>
      </c>
      <c r="F21" s="208"/>
      <c r="G21" s="208"/>
      <c r="H21" s="209"/>
      <c r="I21" s="207" t="s">
        <v>67</v>
      </c>
      <c r="J21" s="208"/>
      <c r="K21" s="208"/>
      <c r="L21" s="209"/>
      <c r="M21" s="207" t="s">
        <v>100</v>
      </c>
      <c r="N21" s="208"/>
      <c r="O21" s="208"/>
      <c r="P21" s="209"/>
      <c r="R21" s="145"/>
      <c r="S21" s="133"/>
      <c r="T21" s="133"/>
      <c r="U21" s="238"/>
      <c r="V21" s="238"/>
      <c r="W21" s="238"/>
      <c r="X21" s="141"/>
      <c r="Y21" s="238"/>
      <c r="Z21" s="238"/>
      <c r="AA21" s="238"/>
      <c r="AB21" s="145"/>
      <c r="AC21" s="150"/>
      <c r="AD21" s="149"/>
      <c r="AE21" s="15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</row>
    <row r="22" spans="1:45" s="126" customFormat="1" ht="12" customHeight="1">
      <c r="A22" s="200"/>
      <c r="B22" s="220"/>
      <c r="C22" s="221"/>
      <c r="D22" s="200"/>
      <c r="E22" s="204" t="s">
        <v>68</v>
      </c>
      <c r="F22" s="207" t="s">
        <v>69</v>
      </c>
      <c r="G22" s="209"/>
      <c r="H22" s="204" t="s">
        <v>70</v>
      </c>
      <c r="I22" s="204" t="s">
        <v>68</v>
      </c>
      <c r="J22" s="207" t="s">
        <v>69</v>
      </c>
      <c r="K22" s="209"/>
      <c r="L22" s="204" t="s">
        <v>70</v>
      </c>
      <c r="M22" s="199" t="s">
        <v>145</v>
      </c>
      <c r="N22" s="188" t="s">
        <v>103</v>
      </c>
      <c r="O22" s="189"/>
      <c r="P22" s="190"/>
      <c r="R22" s="145"/>
      <c r="S22" s="133"/>
      <c r="T22" s="133"/>
      <c r="U22" s="239"/>
      <c r="V22" s="238"/>
      <c r="W22" s="238"/>
      <c r="X22" s="141"/>
      <c r="Y22" s="239"/>
      <c r="Z22" s="238"/>
      <c r="AA22" s="238"/>
      <c r="AB22" s="145"/>
      <c r="AC22" s="150"/>
      <c r="AD22" s="149"/>
      <c r="AE22" s="15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</row>
    <row r="23" spans="1:45" s="126" customFormat="1" ht="22.5">
      <c r="A23" s="201"/>
      <c r="B23" s="213" t="s">
        <v>134</v>
      </c>
      <c r="C23" s="214"/>
      <c r="D23" s="201"/>
      <c r="E23" s="205"/>
      <c r="F23" s="127" t="s">
        <v>105</v>
      </c>
      <c r="G23" s="125" t="s">
        <v>71</v>
      </c>
      <c r="H23" s="205"/>
      <c r="I23" s="205"/>
      <c r="J23" s="127" t="s">
        <v>105</v>
      </c>
      <c r="K23" s="125" t="s">
        <v>71</v>
      </c>
      <c r="L23" s="205"/>
      <c r="M23" s="201"/>
      <c r="N23" s="183" t="s">
        <v>155</v>
      </c>
      <c r="O23" s="183" t="s">
        <v>156</v>
      </c>
      <c r="P23" s="184" t="s">
        <v>71</v>
      </c>
      <c r="R23" s="147"/>
      <c r="S23" s="133"/>
      <c r="T23" s="133"/>
      <c r="U23" s="239"/>
      <c r="V23" s="147"/>
      <c r="W23" s="148"/>
      <c r="X23" s="141"/>
      <c r="Y23" s="239"/>
      <c r="Z23" s="147"/>
      <c r="AA23" s="146"/>
      <c r="AB23" s="145"/>
      <c r="AC23" s="150"/>
      <c r="AD23" s="149"/>
      <c r="AE23" s="15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</row>
    <row r="24" spans="1:209" ht="12.75">
      <c r="A24" s="90"/>
      <c r="B24" s="48" t="s">
        <v>87</v>
      </c>
      <c r="C24" s="49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R24" s="142"/>
      <c r="S24" s="133"/>
      <c r="T24" s="133"/>
      <c r="U24" s="142"/>
      <c r="V24" s="142"/>
      <c r="W24" s="149"/>
      <c r="X24" s="141"/>
      <c r="Y24" s="142"/>
      <c r="Z24" s="142"/>
      <c r="AA24" s="142"/>
      <c r="AC24" s="150"/>
      <c r="AD24" s="149"/>
      <c r="AE24" s="155"/>
      <c r="GW24" s="66"/>
      <c r="GX24" s="66"/>
      <c r="GY24" s="66"/>
      <c r="GZ24" s="66"/>
      <c r="HA24" s="66"/>
    </row>
    <row r="25" spans="1:209" ht="12.75">
      <c r="A25" s="118">
        <v>106010103000000</v>
      </c>
      <c r="B25" s="51">
        <v>1</v>
      </c>
      <c r="C25" s="52" t="s">
        <v>4</v>
      </c>
      <c r="D25" s="53"/>
      <c r="E25" s="54">
        <v>10</v>
      </c>
      <c r="F25" s="54">
        <v>10</v>
      </c>
      <c r="G25" s="54">
        <v>100</v>
      </c>
      <c r="H25" s="55">
        <v>0</v>
      </c>
      <c r="I25" s="54">
        <v>108</v>
      </c>
      <c r="J25" s="54">
        <v>71</v>
      </c>
      <c r="K25" s="54">
        <v>65.74074074074075</v>
      </c>
      <c r="L25" s="55">
        <v>37</v>
      </c>
      <c r="M25" s="97">
        <v>7329</v>
      </c>
      <c r="N25" s="96">
        <v>4376</v>
      </c>
      <c r="O25" s="96">
        <v>4578</v>
      </c>
      <c r="P25" s="97">
        <v>62.46418338108882</v>
      </c>
      <c r="R25" s="151"/>
      <c r="S25" s="133"/>
      <c r="T25" s="133"/>
      <c r="U25" s="152"/>
      <c r="V25" s="151"/>
      <c r="W25" s="149"/>
      <c r="X25" s="141"/>
      <c r="Y25" s="152"/>
      <c r="Z25" s="151"/>
      <c r="AA25" s="162"/>
      <c r="AC25" s="150"/>
      <c r="AD25" s="149"/>
      <c r="AE25" s="155"/>
      <c r="GW25" s="96">
        <v>10</v>
      </c>
      <c r="GX25" s="96">
        <v>10</v>
      </c>
      <c r="GY25" s="96">
        <v>108</v>
      </c>
      <c r="GZ25" s="96">
        <v>71</v>
      </c>
      <c r="HA25" s="96">
        <v>7100</v>
      </c>
    </row>
    <row r="26" spans="1:209" ht="12.75">
      <c r="A26" s="118">
        <v>106010104000000</v>
      </c>
      <c r="B26" s="51">
        <v>2</v>
      </c>
      <c r="C26" s="52" t="s">
        <v>5</v>
      </c>
      <c r="D26" s="53"/>
      <c r="E26" s="54">
        <v>7</v>
      </c>
      <c r="F26" s="54">
        <v>7</v>
      </c>
      <c r="G26" s="54">
        <v>100</v>
      </c>
      <c r="H26" s="55">
        <v>0</v>
      </c>
      <c r="I26" s="54">
        <v>84</v>
      </c>
      <c r="J26" s="54">
        <v>71</v>
      </c>
      <c r="K26" s="54">
        <v>84.52380952380952</v>
      </c>
      <c r="L26" s="55">
        <v>13</v>
      </c>
      <c r="M26" s="97">
        <v>6451</v>
      </c>
      <c r="N26" s="96">
        <v>4509</v>
      </c>
      <c r="O26" s="96">
        <v>4683</v>
      </c>
      <c r="P26" s="97">
        <v>72.5933963726554</v>
      </c>
      <c r="R26" s="151"/>
      <c r="S26" s="133"/>
      <c r="T26" s="133"/>
      <c r="U26" s="152"/>
      <c r="V26" s="151"/>
      <c r="W26" s="149"/>
      <c r="X26" s="141"/>
      <c r="Y26" s="152"/>
      <c r="Z26" s="151"/>
      <c r="AA26" s="162"/>
      <c r="AC26" s="150"/>
      <c r="AD26" s="149"/>
      <c r="AE26" s="155"/>
      <c r="GW26" s="96">
        <v>7</v>
      </c>
      <c r="GX26" s="96">
        <v>7</v>
      </c>
      <c r="GY26" s="96">
        <v>84</v>
      </c>
      <c r="GZ26" s="96">
        <v>71</v>
      </c>
      <c r="HA26" s="96">
        <v>6200</v>
      </c>
    </row>
    <row r="27" spans="1:209" ht="12.75">
      <c r="A27" s="118">
        <v>106010105000000</v>
      </c>
      <c r="B27" s="51">
        <v>3</v>
      </c>
      <c r="C27" s="52" t="s">
        <v>41</v>
      </c>
      <c r="D27" s="53"/>
      <c r="E27" s="54">
        <v>12</v>
      </c>
      <c r="F27" s="54">
        <v>12</v>
      </c>
      <c r="G27" s="54">
        <v>100</v>
      </c>
      <c r="H27" s="55">
        <v>0</v>
      </c>
      <c r="I27" s="54">
        <v>89</v>
      </c>
      <c r="J27" s="54">
        <v>78</v>
      </c>
      <c r="K27" s="54">
        <v>87.64044943820225</v>
      </c>
      <c r="L27" s="55">
        <v>11</v>
      </c>
      <c r="M27" s="97">
        <v>7819</v>
      </c>
      <c r="N27" s="96">
        <v>5680</v>
      </c>
      <c r="O27" s="96">
        <v>5938</v>
      </c>
      <c r="P27" s="97">
        <v>75.94321524491623</v>
      </c>
      <c r="R27" s="151"/>
      <c r="S27" s="133"/>
      <c r="T27" s="133"/>
      <c r="U27" s="152"/>
      <c r="V27" s="151"/>
      <c r="W27" s="149"/>
      <c r="X27" s="141"/>
      <c r="Y27" s="152"/>
      <c r="Z27" s="151"/>
      <c r="AA27" s="162"/>
      <c r="AC27" s="150"/>
      <c r="AD27" s="149"/>
      <c r="AE27" s="155"/>
      <c r="GW27" s="96">
        <v>12</v>
      </c>
      <c r="GX27" s="96">
        <v>12</v>
      </c>
      <c r="GY27" s="96">
        <v>89</v>
      </c>
      <c r="GZ27" s="96">
        <v>78</v>
      </c>
      <c r="HA27" s="96">
        <v>8000</v>
      </c>
    </row>
    <row r="28" spans="1:209" ht="12.75">
      <c r="A28" s="118">
        <v>106010106000000</v>
      </c>
      <c r="B28" s="51">
        <v>4</v>
      </c>
      <c r="C28" s="52" t="s">
        <v>6</v>
      </c>
      <c r="D28" s="53"/>
      <c r="E28" s="54">
        <v>15</v>
      </c>
      <c r="F28" s="54">
        <v>15</v>
      </c>
      <c r="G28" s="54">
        <v>100</v>
      </c>
      <c r="H28" s="55">
        <v>0</v>
      </c>
      <c r="I28" s="54">
        <v>110</v>
      </c>
      <c r="J28" s="54">
        <v>91</v>
      </c>
      <c r="K28" s="54">
        <v>82.72727272727273</v>
      </c>
      <c r="L28" s="55">
        <v>19</v>
      </c>
      <c r="M28" s="97">
        <v>10025</v>
      </c>
      <c r="N28" s="96">
        <v>8964</v>
      </c>
      <c r="O28" s="96">
        <v>9301</v>
      </c>
      <c r="P28" s="97">
        <v>92.7780548628429</v>
      </c>
      <c r="R28" s="151"/>
      <c r="S28" s="133"/>
      <c r="T28" s="133"/>
      <c r="U28" s="152"/>
      <c r="V28" s="151"/>
      <c r="W28" s="149"/>
      <c r="X28" s="141"/>
      <c r="Y28" s="152"/>
      <c r="Z28" s="151"/>
      <c r="AA28" s="162"/>
      <c r="AC28" s="150"/>
      <c r="AD28" s="149"/>
      <c r="AE28" s="155"/>
      <c r="GW28" s="96">
        <v>15</v>
      </c>
      <c r="GX28" s="96">
        <v>15</v>
      </c>
      <c r="GY28" s="96">
        <v>110</v>
      </c>
      <c r="GZ28" s="96">
        <v>92</v>
      </c>
      <c r="HA28" s="96">
        <v>10000</v>
      </c>
    </row>
    <row r="29" spans="1:209" ht="12.75">
      <c r="A29" s="118">
        <v>106010107000000</v>
      </c>
      <c r="B29" s="51">
        <v>5</v>
      </c>
      <c r="C29" s="52" t="s">
        <v>7</v>
      </c>
      <c r="D29" s="53"/>
      <c r="E29" s="54">
        <v>12</v>
      </c>
      <c r="F29" s="54">
        <v>12</v>
      </c>
      <c r="G29" s="54">
        <v>100</v>
      </c>
      <c r="H29" s="55">
        <v>0</v>
      </c>
      <c r="I29" s="54">
        <v>67</v>
      </c>
      <c r="J29" s="54">
        <v>33</v>
      </c>
      <c r="K29" s="54">
        <v>49.25373134328358</v>
      </c>
      <c r="L29" s="55">
        <v>34</v>
      </c>
      <c r="M29" s="97">
        <v>3603</v>
      </c>
      <c r="N29" s="96">
        <v>849</v>
      </c>
      <c r="O29" s="96">
        <v>849</v>
      </c>
      <c r="P29" s="97">
        <v>23.563696919233973</v>
      </c>
      <c r="R29" s="151"/>
      <c r="S29" s="133"/>
      <c r="T29" s="133"/>
      <c r="U29" s="152"/>
      <c r="V29" s="151"/>
      <c r="W29" s="149"/>
      <c r="X29" s="141"/>
      <c r="Y29" s="152"/>
      <c r="Z29" s="151"/>
      <c r="AA29" s="162"/>
      <c r="AC29" s="150"/>
      <c r="AD29" s="149"/>
      <c r="AE29" s="155"/>
      <c r="GW29" s="96">
        <v>12</v>
      </c>
      <c r="GX29" s="96">
        <v>12</v>
      </c>
      <c r="GY29" s="96">
        <v>67</v>
      </c>
      <c r="GZ29" s="96">
        <v>33</v>
      </c>
      <c r="HA29" s="96">
        <v>3000</v>
      </c>
    </row>
    <row r="30" spans="1:209" ht="12.75">
      <c r="A30" s="118">
        <v>106010108000000</v>
      </c>
      <c r="B30" s="51">
        <v>6</v>
      </c>
      <c r="C30" s="52" t="s">
        <v>61</v>
      </c>
      <c r="D30" s="53"/>
      <c r="E30" s="54">
        <v>11</v>
      </c>
      <c r="F30" s="54">
        <v>11</v>
      </c>
      <c r="G30" s="54">
        <v>100</v>
      </c>
      <c r="H30" s="55">
        <v>0</v>
      </c>
      <c r="I30" s="54">
        <v>140</v>
      </c>
      <c r="J30" s="54">
        <v>130</v>
      </c>
      <c r="K30" s="54">
        <v>92.85714285714286</v>
      </c>
      <c r="L30" s="55">
        <v>10</v>
      </c>
      <c r="M30" s="97">
        <v>8468</v>
      </c>
      <c r="N30" s="96">
        <v>6330</v>
      </c>
      <c r="O30" s="96">
        <v>6593</v>
      </c>
      <c r="P30" s="97">
        <v>77.8578176665092</v>
      </c>
      <c r="R30" s="151"/>
      <c r="S30" s="133"/>
      <c r="T30" s="133"/>
      <c r="U30" s="152"/>
      <c r="V30" s="151"/>
      <c r="W30" s="149"/>
      <c r="X30" s="141"/>
      <c r="Y30" s="152"/>
      <c r="Z30" s="151"/>
      <c r="AA30" s="162"/>
      <c r="AC30" s="150"/>
      <c r="AD30" s="149"/>
      <c r="AE30" s="155"/>
      <c r="GW30" s="96">
        <v>11</v>
      </c>
      <c r="GX30" s="96">
        <v>11</v>
      </c>
      <c r="GY30" s="96">
        <v>140</v>
      </c>
      <c r="GZ30" s="96">
        <v>133</v>
      </c>
      <c r="HA30" s="96">
        <v>8200</v>
      </c>
    </row>
    <row r="31" spans="1:209" ht="12.75">
      <c r="A31" s="118">
        <v>106010109000000</v>
      </c>
      <c r="B31" s="51">
        <v>7</v>
      </c>
      <c r="C31" s="52" t="s">
        <v>54</v>
      </c>
      <c r="D31" s="53"/>
      <c r="E31" s="54">
        <v>22</v>
      </c>
      <c r="F31" s="54">
        <v>22</v>
      </c>
      <c r="G31" s="54">
        <v>100</v>
      </c>
      <c r="H31" s="55">
        <v>0</v>
      </c>
      <c r="I31" s="54">
        <v>191</v>
      </c>
      <c r="J31" s="54">
        <v>131</v>
      </c>
      <c r="K31" s="54">
        <v>68.58638743455498</v>
      </c>
      <c r="L31" s="55">
        <v>60</v>
      </c>
      <c r="M31" s="97">
        <v>18558</v>
      </c>
      <c r="N31" s="96">
        <v>15511</v>
      </c>
      <c r="O31" s="96">
        <v>16021</v>
      </c>
      <c r="P31" s="97">
        <v>86.32934583468045</v>
      </c>
      <c r="R31" s="151"/>
      <c r="S31" s="133"/>
      <c r="T31" s="133"/>
      <c r="U31" s="152"/>
      <c r="V31" s="151"/>
      <c r="W31" s="149"/>
      <c r="X31" s="141"/>
      <c r="Y31" s="152"/>
      <c r="Z31" s="151"/>
      <c r="AA31" s="162"/>
      <c r="AC31" s="150"/>
      <c r="AD31" s="149"/>
      <c r="AE31" s="155"/>
      <c r="GW31" s="96">
        <v>22</v>
      </c>
      <c r="GX31" s="96">
        <v>22</v>
      </c>
      <c r="GY31" s="96">
        <v>191</v>
      </c>
      <c r="GZ31" s="96">
        <v>131</v>
      </c>
      <c r="HA31" s="96">
        <v>19000</v>
      </c>
    </row>
    <row r="32" spans="1:209" ht="12.75">
      <c r="A32" s="118">
        <v>106010110000000</v>
      </c>
      <c r="B32" s="51">
        <v>8</v>
      </c>
      <c r="C32" s="52" t="s">
        <v>48</v>
      </c>
      <c r="D32" s="53"/>
      <c r="E32" s="54">
        <v>39</v>
      </c>
      <c r="F32" s="54">
        <v>39</v>
      </c>
      <c r="G32" s="54">
        <v>100</v>
      </c>
      <c r="H32" s="55">
        <v>0</v>
      </c>
      <c r="I32" s="54">
        <v>324</v>
      </c>
      <c r="J32" s="54">
        <v>253</v>
      </c>
      <c r="K32" s="54">
        <v>78.08641975308642</v>
      </c>
      <c r="L32" s="55">
        <v>71</v>
      </c>
      <c r="M32" s="97">
        <v>33208</v>
      </c>
      <c r="N32" s="96">
        <v>29243</v>
      </c>
      <c r="O32" s="96">
        <v>30025</v>
      </c>
      <c r="P32" s="97">
        <v>90.41496025054204</v>
      </c>
      <c r="R32" s="151"/>
      <c r="S32" s="133"/>
      <c r="T32" s="133"/>
      <c r="U32" s="152"/>
      <c r="V32" s="151"/>
      <c r="W32" s="149"/>
      <c r="X32" s="141"/>
      <c r="Y32" s="152"/>
      <c r="Z32" s="151"/>
      <c r="AA32" s="162"/>
      <c r="AC32" s="150"/>
      <c r="AD32" s="149"/>
      <c r="AE32" s="155"/>
      <c r="GW32" s="96">
        <v>39</v>
      </c>
      <c r="GX32" s="96">
        <v>39</v>
      </c>
      <c r="GY32" s="96">
        <v>324</v>
      </c>
      <c r="GZ32" s="96">
        <v>257</v>
      </c>
      <c r="HA32" s="96">
        <v>34000</v>
      </c>
    </row>
    <row r="33" spans="1:209" ht="12.75">
      <c r="A33" s="118">
        <v>106010111000000</v>
      </c>
      <c r="B33" s="57">
        <v>9</v>
      </c>
      <c r="C33" s="58" t="s">
        <v>37</v>
      </c>
      <c r="D33" s="59"/>
      <c r="E33" s="60">
        <v>11</v>
      </c>
      <c r="F33" s="60">
        <v>11</v>
      </c>
      <c r="G33" s="60">
        <v>100</v>
      </c>
      <c r="H33" s="61">
        <v>0</v>
      </c>
      <c r="I33" s="54">
        <v>101</v>
      </c>
      <c r="J33" s="54">
        <v>74</v>
      </c>
      <c r="K33" s="60">
        <v>73.26732673267327</v>
      </c>
      <c r="L33" s="61">
        <v>27</v>
      </c>
      <c r="M33" s="97">
        <v>9055</v>
      </c>
      <c r="N33" s="98">
        <v>5970</v>
      </c>
      <c r="O33" s="98">
        <v>6188</v>
      </c>
      <c r="P33" s="99">
        <v>68.33793484262839</v>
      </c>
      <c r="R33" s="151"/>
      <c r="S33" s="133"/>
      <c r="T33" s="133"/>
      <c r="U33" s="152"/>
      <c r="V33" s="151"/>
      <c r="W33" s="149"/>
      <c r="X33" s="141"/>
      <c r="Y33" s="152"/>
      <c r="Z33" s="151"/>
      <c r="AA33" s="162"/>
      <c r="AC33" s="150"/>
      <c r="AD33" s="149"/>
      <c r="AE33" s="155"/>
      <c r="GW33" s="98">
        <v>11</v>
      </c>
      <c r="GX33" s="98">
        <v>11</v>
      </c>
      <c r="GY33" s="98">
        <v>101</v>
      </c>
      <c r="GZ33" s="98">
        <v>75</v>
      </c>
      <c r="HA33" s="98">
        <v>9000</v>
      </c>
    </row>
    <row r="34" spans="1:209" ht="12.75">
      <c r="A34" s="119"/>
      <c r="B34" s="210" t="s">
        <v>74</v>
      </c>
      <c r="C34" s="211"/>
      <c r="D34" s="212"/>
      <c r="E34" s="63">
        <v>139</v>
      </c>
      <c r="F34" s="63">
        <v>139</v>
      </c>
      <c r="G34" s="63">
        <v>100</v>
      </c>
      <c r="H34" s="64">
        <v>0</v>
      </c>
      <c r="I34" s="65">
        <v>1214</v>
      </c>
      <c r="J34" s="65">
        <v>932</v>
      </c>
      <c r="K34" s="63">
        <v>76.77100494233937</v>
      </c>
      <c r="L34" s="64">
        <v>282</v>
      </c>
      <c r="M34" s="110">
        <v>104516</v>
      </c>
      <c r="N34" s="185">
        <f>SUM(N25:N33)</f>
        <v>81432</v>
      </c>
      <c r="O34" s="113">
        <v>84176</v>
      </c>
      <c r="P34" s="117">
        <v>80.53886486279612</v>
      </c>
      <c r="R34" s="156"/>
      <c r="S34" s="133"/>
      <c r="T34" s="133"/>
      <c r="U34" s="156"/>
      <c r="V34" s="156"/>
      <c r="W34" s="157"/>
      <c r="X34" s="141"/>
      <c r="Y34" s="156"/>
      <c r="Z34" s="156"/>
      <c r="AA34" s="156"/>
      <c r="AC34" s="150"/>
      <c r="AD34" s="149"/>
      <c r="AE34" s="155"/>
      <c r="GW34" s="68">
        <v>139</v>
      </c>
      <c r="GX34" s="68">
        <v>139</v>
      </c>
      <c r="GY34" s="68">
        <v>1214</v>
      </c>
      <c r="GZ34" s="68">
        <v>941</v>
      </c>
      <c r="HA34" s="68">
        <v>104500</v>
      </c>
    </row>
    <row r="35" spans="19:209" ht="12.75">
      <c r="S35" s="133"/>
      <c r="T35" s="133"/>
      <c r="X35" s="141"/>
      <c r="AC35" s="150"/>
      <c r="AD35" s="149"/>
      <c r="AE35" s="155"/>
      <c r="GW35" s="106">
        <v>139</v>
      </c>
      <c r="GX35" s="106">
        <v>139</v>
      </c>
      <c r="GY35" s="106">
        <v>1214</v>
      </c>
      <c r="GZ35" s="106">
        <v>941</v>
      </c>
      <c r="HA35" s="106">
        <v>104500</v>
      </c>
    </row>
    <row r="36" spans="1:209" ht="15">
      <c r="A36" s="215" t="s">
        <v>79</v>
      </c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R36" s="137"/>
      <c r="S36" s="133"/>
      <c r="T36" s="133"/>
      <c r="U36" s="137"/>
      <c r="V36" s="137"/>
      <c r="W36" s="138"/>
      <c r="Y36" s="137"/>
      <c r="Z36" s="137"/>
      <c r="AA36" s="137"/>
      <c r="AC36" s="150"/>
      <c r="AD36" s="149"/>
      <c r="AE36" s="155"/>
      <c r="GW36" s="66"/>
      <c r="GX36" s="66"/>
      <c r="GY36" s="66"/>
      <c r="GZ36" s="66"/>
      <c r="HA36" s="66"/>
    </row>
    <row r="37" spans="1:209" ht="12.75">
      <c r="A37" s="216" t="s">
        <v>80</v>
      </c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R37" s="137"/>
      <c r="S37" s="133"/>
      <c r="T37" s="133"/>
      <c r="U37" s="137"/>
      <c r="V37" s="137"/>
      <c r="W37" s="138"/>
      <c r="X37" s="163"/>
      <c r="Y37" s="137"/>
      <c r="Z37" s="137"/>
      <c r="AA37" s="137"/>
      <c r="AC37" s="150"/>
      <c r="AD37" s="149"/>
      <c r="AE37" s="155"/>
      <c r="GW37" s="66"/>
      <c r="GX37" s="66"/>
      <c r="GY37" s="66"/>
      <c r="GZ37" s="66"/>
      <c r="HA37" s="66"/>
    </row>
    <row r="38" spans="1:209" ht="12.7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R38" s="161"/>
      <c r="S38" s="133"/>
      <c r="T38" s="133"/>
      <c r="U38" s="161"/>
      <c r="V38" s="161"/>
      <c r="W38" s="144"/>
      <c r="X38" s="164"/>
      <c r="Y38" s="161"/>
      <c r="Z38" s="161"/>
      <c r="AA38" s="161"/>
      <c r="AC38" s="150"/>
      <c r="AD38" s="149"/>
      <c r="AE38" s="155"/>
      <c r="GW38" s="66"/>
      <c r="GX38" s="66"/>
      <c r="GY38" s="66"/>
      <c r="GZ38" s="66"/>
      <c r="HA38" s="66"/>
    </row>
    <row r="39" spans="1:209" ht="12.75">
      <c r="A39" s="206" t="s">
        <v>133</v>
      </c>
      <c r="B39" s="206"/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R39" s="137"/>
      <c r="S39" s="133"/>
      <c r="T39" s="133"/>
      <c r="U39" s="137"/>
      <c r="V39" s="137"/>
      <c r="W39" s="138"/>
      <c r="X39" s="164"/>
      <c r="Y39" s="137"/>
      <c r="Z39" s="137"/>
      <c r="AA39" s="137"/>
      <c r="AC39" s="150"/>
      <c r="AD39" s="149"/>
      <c r="AE39" s="155"/>
      <c r="GW39" s="66"/>
      <c r="GX39" s="66"/>
      <c r="GY39" s="66"/>
      <c r="GZ39" s="66"/>
      <c r="HA39" s="66"/>
    </row>
    <row r="40" spans="1:209" ht="12.75">
      <c r="A40" s="217"/>
      <c r="B40" s="217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R40" s="137"/>
      <c r="S40" s="133"/>
      <c r="T40" s="133"/>
      <c r="U40" s="137"/>
      <c r="V40" s="137"/>
      <c r="W40" s="138"/>
      <c r="X40" s="164"/>
      <c r="Y40" s="137"/>
      <c r="Z40" s="137"/>
      <c r="AA40" s="137"/>
      <c r="AC40" s="150"/>
      <c r="AD40" s="149"/>
      <c r="AE40" s="155"/>
      <c r="GW40" s="66"/>
      <c r="GX40" s="66"/>
      <c r="GY40" s="66"/>
      <c r="GZ40" s="66"/>
      <c r="HA40" s="66"/>
    </row>
    <row r="41" spans="1:209" ht="12.7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R41" s="143"/>
      <c r="S41" s="133"/>
      <c r="T41" s="133"/>
      <c r="U41" s="143"/>
      <c r="V41" s="143"/>
      <c r="W41" s="144"/>
      <c r="X41" s="164"/>
      <c r="Y41" s="143"/>
      <c r="Z41" s="143"/>
      <c r="AA41" s="143"/>
      <c r="AC41" s="150"/>
      <c r="AD41" s="149"/>
      <c r="AE41" s="155"/>
      <c r="GW41" s="66"/>
      <c r="GX41" s="66"/>
      <c r="GY41" s="66"/>
      <c r="GZ41" s="66"/>
      <c r="HA41" s="66"/>
    </row>
    <row r="42" spans="1:45" s="126" customFormat="1" ht="12" customHeight="1">
      <c r="A42" s="199" t="s">
        <v>143</v>
      </c>
      <c r="B42" s="218" t="s">
        <v>66</v>
      </c>
      <c r="C42" s="219"/>
      <c r="D42" s="199" t="s">
        <v>144</v>
      </c>
      <c r="E42" s="207" t="s">
        <v>99</v>
      </c>
      <c r="F42" s="208"/>
      <c r="G42" s="208"/>
      <c r="H42" s="209"/>
      <c r="I42" s="207" t="s">
        <v>67</v>
      </c>
      <c r="J42" s="208"/>
      <c r="K42" s="208"/>
      <c r="L42" s="209"/>
      <c r="M42" s="207" t="s">
        <v>100</v>
      </c>
      <c r="N42" s="208"/>
      <c r="O42" s="208"/>
      <c r="P42" s="209"/>
      <c r="R42" s="145"/>
      <c r="S42" s="133"/>
      <c r="T42" s="133"/>
      <c r="U42" s="238"/>
      <c r="V42" s="238"/>
      <c r="W42" s="238"/>
      <c r="X42" s="164"/>
      <c r="Y42" s="238"/>
      <c r="Z42" s="238"/>
      <c r="AA42" s="238"/>
      <c r="AB42" s="145"/>
      <c r="AC42" s="150"/>
      <c r="AD42" s="149"/>
      <c r="AE42" s="15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</row>
    <row r="43" spans="1:45" s="126" customFormat="1" ht="12" customHeight="1">
      <c r="A43" s="200"/>
      <c r="B43" s="220"/>
      <c r="C43" s="221"/>
      <c r="D43" s="200"/>
      <c r="E43" s="204" t="s">
        <v>68</v>
      </c>
      <c r="F43" s="207" t="s">
        <v>69</v>
      </c>
      <c r="G43" s="209"/>
      <c r="H43" s="204" t="s">
        <v>70</v>
      </c>
      <c r="I43" s="204" t="s">
        <v>68</v>
      </c>
      <c r="J43" s="207" t="s">
        <v>69</v>
      </c>
      <c r="K43" s="209"/>
      <c r="L43" s="204" t="s">
        <v>70</v>
      </c>
      <c r="M43" s="199" t="s">
        <v>145</v>
      </c>
      <c r="N43" s="188" t="s">
        <v>103</v>
      </c>
      <c r="O43" s="189"/>
      <c r="P43" s="190"/>
      <c r="R43" s="145"/>
      <c r="S43" s="133"/>
      <c r="T43" s="133"/>
      <c r="U43" s="239"/>
      <c r="V43" s="238"/>
      <c r="W43" s="238"/>
      <c r="X43" s="164"/>
      <c r="Y43" s="239"/>
      <c r="Z43" s="238"/>
      <c r="AA43" s="238"/>
      <c r="AB43" s="145"/>
      <c r="AC43" s="150"/>
      <c r="AD43" s="149"/>
      <c r="AE43" s="15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</row>
    <row r="44" spans="1:45" s="126" customFormat="1" ht="22.5">
      <c r="A44" s="201"/>
      <c r="B44" s="213" t="s">
        <v>134</v>
      </c>
      <c r="C44" s="214"/>
      <c r="D44" s="201"/>
      <c r="E44" s="205"/>
      <c r="F44" s="127" t="s">
        <v>105</v>
      </c>
      <c r="G44" s="125" t="s">
        <v>71</v>
      </c>
      <c r="H44" s="205"/>
      <c r="I44" s="205"/>
      <c r="J44" s="127" t="s">
        <v>105</v>
      </c>
      <c r="K44" s="125" t="s">
        <v>71</v>
      </c>
      <c r="L44" s="205"/>
      <c r="M44" s="201"/>
      <c r="N44" s="183" t="s">
        <v>155</v>
      </c>
      <c r="O44" s="183" t="s">
        <v>156</v>
      </c>
      <c r="P44" s="184" t="s">
        <v>71</v>
      </c>
      <c r="R44" s="147"/>
      <c r="S44" s="133"/>
      <c r="T44" s="133"/>
      <c r="U44" s="239"/>
      <c r="V44" s="147"/>
      <c r="W44" s="148"/>
      <c r="X44" s="164"/>
      <c r="Y44" s="239"/>
      <c r="Z44" s="147"/>
      <c r="AA44" s="146"/>
      <c r="AB44" s="145"/>
      <c r="AC44" s="150"/>
      <c r="AD44" s="149"/>
      <c r="AE44" s="15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</row>
    <row r="45" spans="1:209" ht="12.75">
      <c r="A45" s="90"/>
      <c r="B45" s="48" t="s">
        <v>72</v>
      </c>
      <c r="C45" s="49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121"/>
      <c r="R45" s="142"/>
      <c r="S45" s="133"/>
      <c r="T45" s="133"/>
      <c r="U45" s="142"/>
      <c r="V45" s="142"/>
      <c r="W45" s="149"/>
      <c r="X45" s="164"/>
      <c r="Y45" s="142"/>
      <c r="Z45" s="142"/>
      <c r="AA45" s="142"/>
      <c r="AC45" s="150"/>
      <c r="AD45" s="149"/>
      <c r="AE45" s="155"/>
      <c r="GW45" s="66"/>
      <c r="GX45" s="66"/>
      <c r="GY45" s="66"/>
      <c r="GZ45" s="66"/>
      <c r="HA45" s="66"/>
    </row>
    <row r="46" spans="1:209" ht="12.75">
      <c r="A46" s="118">
        <v>106020101000000</v>
      </c>
      <c r="B46" s="51">
        <v>1</v>
      </c>
      <c r="C46" s="52" t="s">
        <v>8</v>
      </c>
      <c r="D46" s="53"/>
      <c r="E46" s="54">
        <v>27</v>
      </c>
      <c r="F46" s="54">
        <v>27</v>
      </c>
      <c r="G46" s="54">
        <v>100</v>
      </c>
      <c r="H46" s="55">
        <v>0</v>
      </c>
      <c r="I46" s="54">
        <v>272</v>
      </c>
      <c r="J46" s="54">
        <v>220</v>
      </c>
      <c r="K46" s="54">
        <v>80.88235294117648</v>
      </c>
      <c r="L46" s="55">
        <v>52</v>
      </c>
      <c r="M46" s="97">
        <v>8326</v>
      </c>
      <c r="N46" s="96">
        <v>8683</v>
      </c>
      <c r="O46" s="96">
        <v>8875</v>
      </c>
      <c r="P46" s="97">
        <v>106.5938025462407</v>
      </c>
      <c r="Q46" s="121">
        <v>0.043645780366213575</v>
      </c>
      <c r="R46" s="151"/>
      <c r="S46" s="133"/>
      <c r="T46" s="133"/>
      <c r="U46" s="151"/>
      <c r="V46" s="151"/>
      <c r="W46" s="149"/>
      <c r="X46" s="164"/>
      <c r="Y46" s="151"/>
      <c r="Z46" s="151"/>
      <c r="AA46" s="162"/>
      <c r="AC46" s="150"/>
      <c r="AD46" s="149"/>
      <c r="AE46" s="155"/>
      <c r="GW46" s="96">
        <v>27</v>
      </c>
      <c r="GX46" s="96">
        <v>27</v>
      </c>
      <c r="GY46" s="96">
        <v>272</v>
      </c>
      <c r="GZ46" s="96">
        <v>220</v>
      </c>
      <c r="HA46" s="96">
        <v>8700</v>
      </c>
    </row>
    <row r="47" spans="1:209" ht="12.75">
      <c r="A47" s="118">
        <v>106020102000000</v>
      </c>
      <c r="B47" s="51">
        <v>2</v>
      </c>
      <c r="C47" s="52" t="s">
        <v>43</v>
      </c>
      <c r="D47" s="53"/>
      <c r="E47" s="54">
        <v>62</v>
      </c>
      <c r="F47" s="54">
        <v>62</v>
      </c>
      <c r="G47" s="54">
        <v>100</v>
      </c>
      <c r="H47" s="55">
        <v>0</v>
      </c>
      <c r="I47" s="54">
        <v>444</v>
      </c>
      <c r="J47" s="54">
        <v>376</v>
      </c>
      <c r="K47" s="54">
        <v>84.68468468468468</v>
      </c>
      <c r="L47" s="55">
        <v>68</v>
      </c>
      <c r="M47" s="97">
        <v>30734</v>
      </c>
      <c r="N47" s="96">
        <v>47909</v>
      </c>
      <c r="O47" s="96">
        <v>49141</v>
      </c>
      <c r="P47" s="97">
        <v>159.8913255677751</v>
      </c>
      <c r="Q47" s="121">
        <v>0.1611109072514062</v>
      </c>
      <c r="R47" s="151"/>
      <c r="S47" s="133"/>
      <c r="T47" s="133"/>
      <c r="U47" s="151"/>
      <c r="V47" s="151"/>
      <c r="W47" s="149"/>
      <c r="X47" s="164"/>
      <c r="Y47" s="151"/>
      <c r="Z47" s="151"/>
      <c r="AA47" s="162"/>
      <c r="AC47" s="150"/>
      <c r="AD47" s="149"/>
      <c r="AE47" s="155"/>
      <c r="GW47" s="96">
        <v>62</v>
      </c>
      <c r="GX47" s="96">
        <v>62</v>
      </c>
      <c r="GY47" s="96">
        <v>444</v>
      </c>
      <c r="GZ47" s="96">
        <v>376</v>
      </c>
      <c r="HA47" s="96">
        <v>48500</v>
      </c>
    </row>
    <row r="48" spans="1:209" ht="12.75">
      <c r="A48" s="118">
        <v>106020103000000</v>
      </c>
      <c r="B48" s="51">
        <v>3</v>
      </c>
      <c r="C48" s="52" t="s">
        <v>13</v>
      </c>
      <c r="D48" s="53"/>
      <c r="E48" s="54">
        <v>70</v>
      </c>
      <c r="F48" s="54">
        <v>70</v>
      </c>
      <c r="G48" s="54">
        <v>100</v>
      </c>
      <c r="H48" s="55">
        <v>0</v>
      </c>
      <c r="I48" s="54">
        <v>537</v>
      </c>
      <c r="J48" s="54">
        <v>425</v>
      </c>
      <c r="K48" s="54">
        <v>79.14338919925513</v>
      </c>
      <c r="L48" s="55">
        <v>112</v>
      </c>
      <c r="M48" s="97">
        <v>23348</v>
      </c>
      <c r="N48" s="96">
        <v>26011</v>
      </c>
      <c r="O48" s="96">
        <v>26603</v>
      </c>
      <c r="P48" s="97">
        <v>113.9412369367826</v>
      </c>
      <c r="Q48" s="121">
        <v>0.12239270718116196</v>
      </c>
      <c r="R48" s="151"/>
      <c r="S48" s="133"/>
      <c r="T48" s="133"/>
      <c r="U48" s="151"/>
      <c r="V48" s="151"/>
      <c r="W48" s="149"/>
      <c r="X48" s="164"/>
      <c r="Y48" s="151"/>
      <c r="Z48" s="151"/>
      <c r="AA48" s="162"/>
      <c r="AC48" s="150"/>
      <c r="AD48" s="149"/>
      <c r="AE48" s="155"/>
      <c r="GW48" s="96">
        <v>70</v>
      </c>
      <c r="GX48" s="96">
        <v>70</v>
      </c>
      <c r="GY48" s="96">
        <v>537</v>
      </c>
      <c r="GZ48" s="96">
        <v>425</v>
      </c>
      <c r="HA48" s="96">
        <v>26300</v>
      </c>
    </row>
    <row r="49" spans="1:209" ht="12.75">
      <c r="A49" s="118">
        <v>106020104000000</v>
      </c>
      <c r="B49" s="51">
        <v>4</v>
      </c>
      <c r="C49" s="52" t="s">
        <v>15</v>
      </c>
      <c r="D49" s="53"/>
      <c r="E49" s="54">
        <v>23</v>
      </c>
      <c r="F49" s="54">
        <v>23</v>
      </c>
      <c r="G49" s="54">
        <v>100</v>
      </c>
      <c r="H49" s="55">
        <v>0</v>
      </c>
      <c r="I49" s="54">
        <v>255</v>
      </c>
      <c r="J49" s="54">
        <v>176</v>
      </c>
      <c r="K49" s="54">
        <v>69.01960784313725</v>
      </c>
      <c r="L49" s="55">
        <v>79</v>
      </c>
      <c r="M49" s="97">
        <v>8192</v>
      </c>
      <c r="N49" s="96">
        <v>8272</v>
      </c>
      <c r="O49" s="96">
        <v>8484</v>
      </c>
      <c r="P49" s="97">
        <v>103.564453125</v>
      </c>
      <c r="Q49" s="121">
        <v>0.04294333806870305</v>
      </c>
      <c r="R49" s="151"/>
      <c r="S49" s="133"/>
      <c r="T49" s="133"/>
      <c r="U49" s="151"/>
      <c r="V49" s="151"/>
      <c r="W49" s="149"/>
      <c r="X49" s="164"/>
      <c r="Y49" s="151"/>
      <c r="Z49" s="151"/>
      <c r="AA49" s="162"/>
      <c r="AC49" s="150"/>
      <c r="AD49" s="149"/>
      <c r="AE49" s="155"/>
      <c r="GW49" s="96">
        <v>23</v>
      </c>
      <c r="GX49" s="96">
        <v>23</v>
      </c>
      <c r="GY49" s="96">
        <v>255</v>
      </c>
      <c r="GZ49" s="96">
        <v>176</v>
      </c>
      <c r="HA49" s="96">
        <v>8300</v>
      </c>
    </row>
    <row r="50" spans="1:209" ht="12.75">
      <c r="A50" s="118">
        <v>106020105000000</v>
      </c>
      <c r="B50" s="51">
        <v>5</v>
      </c>
      <c r="C50" s="52" t="s">
        <v>16</v>
      </c>
      <c r="D50" s="53"/>
      <c r="E50" s="54">
        <v>13</v>
      </c>
      <c r="F50" s="54">
        <v>13</v>
      </c>
      <c r="G50" s="54">
        <v>100</v>
      </c>
      <c r="H50" s="55">
        <v>0</v>
      </c>
      <c r="I50" s="54">
        <v>127</v>
      </c>
      <c r="J50" s="54">
        <v>91</v>
      </c>
      <c r="K50" s="54">
        <v>71.65354330708661</v>
      </c>
      <c r="L50" s="55">
        <v>36</v>
      </c>
      <c r="M50" s="97">
        <v>8322</v>
      </c>
      <c r="N50" s="96">
        <v>11102</v>
      </c>
      <c r="O50" s="96">
        <v>11521</v>
      </c>
      <c r="P50" s="97">
        <v>138.44027877913962</v>
      </c>
      <c r="Q50" s="121">
        <v>0.04362481193942221</v>
      </c>
      <c r="R50" s="151"/>
      <c r="S50" s="133"/>
      <c r="T50" s="133"/>
      <c r="U50" s="151"/>
      <c r="V50" s="151"/>
      <c r="W50" s="149"/>
      <c r="X50" s="164"/>
      <c r="Y50" s="151"/>
      <c r="Z50" s="151"/>
      <c r="AA50" s="162"/>
      <c r="AC50" s="150"/>
      <c r="AD50" s="149"/>
      <c r="AE50" s="155"/>
      <c r="GW50" s="96">
        <v>13</v>
      </c>
      <c r="GX50" s="96">
        <v>13</v>
      </c>
      <c r="GY50" s="96">
        <v>127</v>
      </c>
      <c r="GZ50" s="96">
        <v>91</v>
      </c>
      <c r="HA50" s="96">
        <v>11200</v>
      </c>
    </row>
    <row r="51" spans="1:209" ht="12.75">
      <c r="A51" s="118">
        <v>106020106000000</v>
      </c>
      <c r="B51" s="51">
        <v>6</v>
      </c>
      <c r="C51" s="52" t="s">
        <v>36</v>
      </c>
      <c r="D51" s="53"/>
      <c r="E51" s="54">
        <v>8</v>
      </c>
      <c r="F51" s="54">
        <v>8</v>
      </c>
      <c r="G51" s="54">
        <v>100</v>
      </c>
      <c r="H51" s="55">
        <v>0</v>
      </c>
      <c r="I51" s="54">
        <v>123</v>
      </c>
      <c r="J51" s="54">
        <v>80</v>
      </c>
      <c r="K51" s="54">
        <v>65.04065040650406</v>
      </c>
      <c r="L51" s="55">
        <v>43</v>
      </c>
      <c r="M51" s="97">
        <v>4058</v>
      </c>
      <c r="N51" s="96">
        <v>4314</v>
      </c>
      <c r="O51" s="96">
        <v>4402</v>
      </c>
      <c r="P51" s="97">
        <v>108.47708230655495</v>
      </c>
      <c r="Q51" s="121">
        <v>0.021272468979833616</v>
      </c>
      <c r="R51" s="151"/>
      <c r="S51" s="133"/>
      <c r="T51" s="133"/>
      <c r="U51" s="151"/>
      <c r="V51" s="151"/>
      <c r="W51" s="149"/>
      <c r="X51" s="164"/>
      <c r="Y51" s="151"/>
      <c r="Z51" s="151"/>
      <c r="AA51" s="162"/>
      <c r="AC51" s="150"/>
      <c r="AD51" s="149"/>
      <c r="AE51" s="155"/>
      <c r="GW51" s="96">
        <v>8</v>
      </c>
      <c r="GX51" s="96">
        <v>8</v>
      </c>
      <c r="GY51" s="96">
        <v>123</v>
      </c>
      <c r="GZ51" s="96">
        <v>80</v>
      </c>
      <c r="HA51" s="96">
        <v>4400</v>
      </c>
    </row>
    <row r="52" spans="1:209" ht="12.75">
      <c r="A52" s="118">
        <v>106020107000000</v>
      </c>
      <c r="B52" s="51">
        <v>7</v>
      </c>
      <c r="C52" s="52" t="s">
        <v>59</v>
      </c>
      <c r="D52" s="53"/>
      <c r="E52" s="54">
        <v>26</v>
      </c>
      <c r="F52" s="54">
        <v>26</v>
      </c>
      <c r="G52" s="54">
        <v>100</v>
      </c>
      <c r="H52" s="55">
        <v>0</v>
      </c>
      <c r="I52" s="54">
        <v>270</v>
      </c>
      <c r="J52" s="54">
        <v>184</v>
      </c>
      <c r="K52" s="54">
        <v>68.14814814814815</v>
      </c>
      <c r="L52" s="55">
        <v>86</v>
      </c>
      <c r="M52" s="97">
        <v>9108</v>
      </c>
      <c r="N52" s="96">
        <v>10264</v>
      </c>
      <c r="O52" s="96">
        <v>10474</v>
      </c>
      <c r="P52" s="97">
        <v>114.9978041282389</v>
      </c>
      <c r="Q52" s="121">
        <v>0.04774510780392424</v>
      </c>
      <c r="R52" s="151"/>
      <c r="S52" s="133"/>
      <c r="T52" s="133"/>
      <c r="U52" s="151"/>
      <c r="V52" s="151"/>
      <c r="W52" s="149"/>
      <c r="X52" s="164"/>
      <c r="Y52" s="151"/>
      <c r="Z52" s="151"/>
      <c r="AA52" s="162"/>
      <c r="AC52" s="150"/>
      <c r="AD52" s="149"/>
      <c r="AE52" s="155"/>
      <c r="GW52" s="96">
        <v>26</v>
      </c>
      <c r="GX52" s="96">
        <v>26</v>
      </c>
      <c r="GY52" s="96">
        <v>270</v>
      </c>
      <c r="GZ52" s="96">
        <v>184</v>
      </c>
      <c r="HA52" s="96">
        <v>10300</v>
      </c>
    </row>
    <row r="53" spans="1:209" ht="12.75">
      <c r="A53" s="118">
        <v>106020108000000</v>
      </c>
      <c r="B53" s="51">
        <v>8</v>
      </c>
      <c r="C53" s="52" t="s">
        <v>56</v>
      </c>
      <c r="D53" s="53"/>
      <c r="E53" s="54">
        <v>32</v>
      </c>
      <c r="F53" s="54">
        <v>32</v>
      </c>
      <c r="G53" s="54">
        <v>100</v>
      </c>
      <c r="H53" s="55">
        <v>0</v>
      </c>
      <c r="I53" s="54">
        <v>302</v>
      </c>
      <c r="J53" s="54">
        <v>250</v>
      </c>
      <c r="K53" s="54">
        <v>82.78145695364239</v>
      </c>
      <c r="L53" s="55">
        <v>52</v>
      </c>
      <c r="M53" s="97">
        <v>11208</v>
      </c>
      <c r="N53" s="96">
        <v>13504</v>
      </c>
      <c r="O53" s="96">
        <v>13806</v>
      </c>
      <c r="P53" s="97">
        <v>123.17987152034262</v>
      </c>
      <c r="Q53" s="121">
        <v>0.05875353186938767</v>
      </c>
      <c r="R53" s="151"/>
      <c r="S53" s="133"/>
      <c r="T53" s="133"/>
      <c r="U53" s="151"/>
      <c r="V53" s="151"/>
      <c r="W53" s="149"/>
      <c r="X53" s="164"/>
      <c r="Y53" s="151"/>
      <c r="Z53" s="151"/>
      <c r="AA53" s="162"/>
      <c r="AC53" s="150"/>
      <c r="AD53" s="149"/>
      <c r="AE53" s="155"/>
      <c r="GW53" s="96">
        <v>32</v>
      </c>
      <c r="GX53" s="96">
        <v>32</v>
      </c>
      <c r="GY53" s="96">
        <v>302</v>
      </c>
      <c r="GZ53" s="96">
        <v>250</v>
      </c>
      <c r="HA53" s="96">
        <v>13700</v>
      </c>
    </row>
    <row r="54" spans="1:209" ht="12.75">
      <c r="A54" s="120"/>
      <c r="B54" s="69" t="s">
        <v>73</v>
      </c>
      <c r="C54" s="52"/>
      <c r="D54" s="53"/>
      <c r="E54" s="54"/>
      <c r="F54" s="54"/>
      <c r="G54" s="54"/>
      <c r="H54" s="55">
        <v>0</v>
      </c>
      <c r="I54" s="54"/>
      <c r="J54" s="54"/>
      <c r="K54" s="54"/>
      <c r="L54" s="55"/>
      <c r="M54" s="97"/>
      <c r="N54" s="96"/>
      <c r="O54" s="96"/>
      <c r="P54" s="97"/>
      <c r="Q54" s="121">
        <v>0</v>
      </c>
      <c r="R54" s="151"/>
      <c r="S54" s="133"/>
      <c r="T54" s="133"/>
      <c r="U54" s="151"/>
      <c r="V54" s="151"/>
      <c r="W54" s="149"/>
      <c r="X54" s="164"/>
      <c r="Y54" s="151"/>
      <c r="Z54" s="151"/>
      <c r="AA54" s="162"/>
      <c r="AC54" s="150"/>
      <c r="AD54" s="149"/>
      <c r="AE54" s="155"/>
      <c r="GW54" s="96"/>
      <c r="GX54" s="96"/>
      <c r="GY54" s="96"/>
      <c r="GZ54" s="96"/>
      <c r="HA54" s="96"/>
    </row>
    <row r="55" spans="1:209" ht="12.75">
      <c r="A55" s="118">
        <v>106020201000000</v>
      </c>
      <c r="B55" s="51">
        <v>9</v>
      </c>
      <c r="C55" s="52" t="s">
        <v>9</v>
      </c>
      <c r="D55" s="53"/>
      <c r="E55" s="54">
        <v>13</v>
      </c>
      <c r="F55" s="54">
        <v>13</v>
      </c>
      <c r="G55" s="54">
        <v>100</v>
      </c>
      <c r="H55" s="55">
        <v>0</v>
      </c>
      <c r="I55" s="54">
        <v>262</v>
      </c>
      <c r="J55" s="54">
        <v>155</v>
      </c>
      <c r="K55" s="54">
        <v>59.16030534351145</v>
      </c>
      <c r="L55" s="55">
        <v>107</v>
      </c>
      <c r="M55" s="97">
        <v>9250</v>
      </c>
      <c r="N55" s="96">
        <v>9438</v>
      </c>
      <c r="O55" s="96">
        <v>9623</v>
      </c>
      <c r="P55" s="97">
        <v>104.03243243243243</v>
      </c>
      <c r="Q55" s="121">
        <v>0.04848948695501748</v>
      </c>
      <c r="R55" s="151"/>
      <c r="S55" s="133"/>
      <c r="T55" s="133"/>
      <c r="U55" s="151"/>
      <c r="V55" s="151"/>
      <c r="W55" s="149"/>
      <c r="X55" s="164"/>
      <c r="Y55" s="151"/>
      <c r="Z55" s="151"/>
      <c r="AA55" s="162"/>
      <c r="AC55" s="150"/>
      <c r="AD55" s="149"/>
      <c r="AE55" s="155"/>
      <c r="GW55" s="96">
        <v>13</v>
      </c>
      <c r="GX55" s="96">
        <v>13</v>
      </c>
      <c r="GY55" s="96">
        <v>262</v>
      </c>
      <c r="GZ55" s="96">
        <v>155</v>
      </c>
      <c r="HA55" s="96">
        <v>9600</v>
      </c>
    </row>
    <row r="56" spans="1:209" ht="12.75">
      <c r="A56" s="118">
        <v>106020202000000</v>
      </c>
      <c r="B56" s="51">
        <v>10</v>
      </c>
      <c r="C56" s="52" t="s">
        <v>10</v>
      </c>
      <c r="D56" s="53"/>
      <c r="E56" s="54">
        <v>36</v>
      </c>
      <c r="F56" s="54">
        <v>36</v>
      </c>
      <c r="G56" s="54">
        <v>100</v>
      </c>
      <c r="H56" s="55">
        <v>0</v>
      </c>
      <c r="I56" s="54">
        <v>447</v>
      </c>
      <c r="J56" s="54">
        <v>297</v>
      </c>
      <c r="K56" s="54">
        <v>66.44295302013423</v>
      </c>
      <c r="L56" s="55">
        <v>150</v>
      </c>
      <c r="M56" s="97">
        <v>16753</v>
      </c>
      <c r="N56" s="96">
        <v>16318</v>
      </c>
      <c r="O56" s="96">
        <v>16622</v>
      </c>
      <c r="P56" s="97">
        <v>99.2180504984182</v>
      </c>
      <c r="Q56" s="121">
        <v>0.08782101350890896</v>
      </c>
      <c r="R56" s="151"/>
      <c r="S56" s="133"/>
      <c r="T56" s="133"/>
      <c r="U56" s="162"/>
      <c r="V56" s="151"/>
      <c r="W56" s="149"/>
      <c r="X56" s="164"/>
      <c r="Y56" s="162"/>
      <c r="Z56" s="151"/>
      <c r="AA56" s="162"/>
      <c r="AC56" s="150"/>
      <c r="AD56" s="149"/>
      <c r="AE56" s="155"/>
      <c r="GW56" s="96">
        <v>36</v>
      </c>
      <c r="GX56" s="96">
        <v>36</v>
      </c>
      <c r="GY56" s="96">
        <v>447</v>
      </c>
      <c r="GZ56" s="96">
        <v>297</v>
      </c>
      <c r="HA56" s="96">
        <v>16700</v>
      </c>
    </row>
    <row r="57" spans="1:209" ht="12.75">
      <c r="A57" s="118">
        <v>106020203000000</v>
      </c>
      <c r="B57" s="51">
        <v>11</v>
      </c>
      <c r="C57" s="52" t="s">
        <v>47</v>
      </c>
      <c r="D57" s="53"/>
      <c r="E57" s="54">
        <v>15</v>
      </c>
      <c r="F57" s="54">
        <v>15</v>
      </c>
      <c r="G57" s="54">
        <v>100</v>
      </c>
      <c r="H57" s="55">
        <v>0</v>
      </c>
      <c r="I57" s="54">
        <v>185</v>
      </c>
      <c r="J57" s="54">
        <v>99</v>
      </c>
      <c r="K57" s="54">
        <v>53.51351351351351</v>
      </c>
      <c r="L57" s="55">
        <v>86</v>
      </c>
      <c r="M57" s="97">
        <v>8542</v>
      </c>
      <c r="N57" s="96">
        <v>5428</v>
      </c>
      <c r="O57" s="96">
        <v>5629</v>
      </c>
      <c r="P57" s="97">
        <v>65.89791617888082</v>
      </c>
      <c r="Q57" s="121">
        <v>0.044778075412946955</v>
      </c>
      <c r="R57" s="151"/>
      <c r="S57" s="133"/>
      <c r="T57" s="133"/>
      <c r="U57" s="162"/>
      <c r="V57" s="151"/>
      <c r="W57" s="149"/>
      <c r="X57" s="164"/>
      <c r="Y57" s="162"/>
      <c r="Z57" s="151"/>
      <c r="AA57" s="162"/>
      <c r="AC57" s="150"/>
      <c r="AD57" s="149"/>
      <c r="AE57" s="155"/>
      <c r="GW57" s="96">
        <v>15</v>
      </c>
      <c r="GX57" s="96">
        <v>15</v>
      </c>
      <c r="GY57" s="96">
        <v>185</v>
      </c>
      <c r="GZ57" s="96">
        <v>99</v>
      </c>
      <c r="HA57" s="96">
        <v>5600</v>
      </c>
    </row>
    <row r="58" spans="1:209" ht="12.75">
      <c r="A58" s="118">
        <v>106020204000000</v>
      </c>
      <c r="B58" s="51">
        <v>12</v>
      </c>
      <c r="C58" s="52" t="s">
        <v>11</v>
      </c>
      <c r="D58" s="53"/>
      <c r="E58" s="54">
        <v>27</v>
      </c>
      <c r="F58" s="54">
        <v>27</v>
      </c>
      <c r="G58" s="54">
        <v>100</v>
      </c>
      <c r="H58" s="55">
        <v>0</v>
      </c>
      <c r="I58" s="54">
        <v>336</v>
      </c>
      <c r="J58" s="54">
        <v>242</v>
      </c>
      <c r="K58" s="54">
        <v>72.02380952380952</v>
      </c>
      <c r="L58" s="55">
        <v>94</v>
      </c>
      <c r="M58" s="97">
        <v>10366</v>
      </c>
      <c r="N58" s="96">
        <v>10730</v>
      </c>
      <c r="O58" s="96">
        <v>11071</v>
      </c>
      <c r="P58" s="97">
        <v>106.80108045533474</v>
      </c>
      <c r="Q58" s="121">
        <v>0.05433967802980662</v>
      </c>
      <c r="R58" s="151"/>
      <c r="S58" s="133"/>
      <c r="T58" s="133"/>
      <c r="U58" s="151"/>
      <c r="V58" s="151"/>
      <c r="W58" s="149"/>
      <c r="X58" s="164"/>
      <c r="Y58" s="151"/>
      <c r="Z58" s="151"/>
      <c r="AA58" s="162"/>
      <c r="AC58" s="150"/>
      <c r="AD58" s="149"/>
      <c r="AE58" s="155"/>
      <c r="GW58" s="96">
        <v>27</v>
      </c>
      <c r="GX58" s="96">
        <v>27</v>
      </c>
      <c r="GY58" s="96">
        <v>336</v>
      </c>
      <c r="GZ58" s="96">
        <v>242</v>
      </c>
      <c r="HA58" s="96">
        <v>10900</v>
      </c>
    </row>
    <row r="59" spans="1:209" ht="12.75">
      <c r="A59" s="118">
        <v>106020205000000</v>
      </c>
      <c r="B59" s="51">
        <v>13</v>
      </c>
      <c r="C59" s="52" t="s">
        <v>12</v>
      </c>
      <c r="D59" s="53"/>
      <c r="E59" s="54">
        <v>17</v>
      </c>
      <c r="F59" s="54">
        <v>17</v>
      </c>
      <c r="G59" s="54">
        <v>100</v>
      </c>
      <c r="H59" s="55">
        <v>0</v>
      </c>
      <c r="I59" s="54">
        <v>228</v>
      </c>
      <c r="J59" s="54">
        <v>122</v>
      </c>
      <c r="K59" s="54">
        <v>53.50877192982456</v>
      </c>
      <c r="L59" s="55">
        <v>106</v>
      </c>
      <c r="M59" s="97">
        <v>11286</v>
      </c>
      <c r="N59" s="96">
        <v>7642</v>
      </c>
      <c r="O59" s="96">
        <v>7807</v>
      </c>
      <c r="P59" s="97">
        <v>69.17419812156655</v>
      </c>
      <c r="Q59" s="121">
        <v>0.05916241619181917</v>
      </c>
      <c r="R59" s="151"/>
      <c r="S59" s="133"/>
      <c r="T59" s="133"/>
      <c r="U59" s="162"/>
      <c r="V59" s="151"/>
      <c r="W59" s="149"/>
      <c r="X59" s="164"/>
      <c r="Y59" s="162"/>
      <c r="Z59" s="151"/>
      <c r="AA59" s="162"/>
      <c r="AC59" s="150"/>
      <c r="AD59" s="149"/>
      <c r="AE59" s="155"/>
      <c r="GW59" s="96">
        <v>17</v>
      </c>
      <c r="GX59" s="96">
        <v>17</v>
      </c>
      <c r="GY59" s="96">
        <v>228</v>
      </c>
      <c r="GZ59" s="96">
        <v>122</v>
      </c>
      <c r="HA59" s="96">
        <v>11000</v>
      </c>
    </row>
    <row r="60" spans="1:209" ht="12.75">
      <c r="A60" s="118">
        <v>106020206000000</v>
      </c>
      <c r="B60" s="51">
        <v>14</v>
      </c>
      <c r="C60" s="52" t="s">
        <v>14</v>
      </c>
      <c r="D60" s="53"/>
      <c r="E60" s="54">
        <v>37</v>
      </c>
      <c r="F60" s="54">
        <v>37</v>
      </c>
      <c r="G60" s="54">
        <v>100</v>
      </c>
      <c r="H60" s="55">
        <v>0</v>
      </c>
      <c r="I60" s="54">
        <v>370</v>
      </c>
      <c r="J60" s="54">
        <v>272</v>
      </c>
      <c r="K60" s="54">
        <v>73.51351351351352</v>
      </c>
      <c r="L60" s="55">
        <v>98</v>
      </c>
      <c r="M60" s="97">
        <v>19551</v>
      </c>
      <c r="N60" s="96">
        <v>22218</v>
      </c>
      <c r="O60" s="96">
        <v>22801</v>
      </c>
      <c r="P60" s="97">
        <v>116.6231906296353</v>
      </c>
      <c r="Q60" s="121">
        <v>0.10248842804946452</v>
      </c>
      <c r="R60" s="151"/>
      <c r="S60" s="133"/>
      <c r="T60" s="133"/>
      <c r="U60" s="151"/>
      <c r="V60" s="151"/>
      <c r="W60" s="149"/>
      <c r="X60" s="164"/>
      <c r="Y60" s="151"/>
      <c r="Z60" s="151"/>
      <c r="AA60" s="162"/>
      <c r="AC60" s="150"/>
      <c r="AD60" s="149"/>
      <c r="AE60" s="155"/>
      <c r="GW60" s="96">
        <v>37</v>
      </c>
      <c r="GX60" s="96">
        <v>37</v>
      </c>
      <c r="GY60" s="96">
        <v>370</v>
      </c>
      <c r="GZ60" s="96">
        <v>272</v>
      </c>
      <c r="HA60" s="96">
        <v>22600</v>
      </c>
    </row>
    <row r="61" spans="1:209" ht="12.75">
      <c r="A61" s="118">
        <v>106020207000000</v>
      </c>
      <c r="B61" s="57">
        <v>15</v>
      </c>
      <c r="C61" s="58" t="s">
        <v>17</v>
      </c>
      <c r="D61" s="59"/>
      <c r="E61" s="60">
        <v>20</v>
      </c>
      <c r="F61" s="60">
        <v>20</v>
      </c>
      <c r="G61" s="60">
        <v>100</v>
      </c>
      <c r="H61" s="61">
        <v>0</v>
      </c>
      <c r="I61" s="54">
        <v>210</v>
      </c>
      <c r="J61" s="54">
        <v>144</v>
      </c>
      <c r="K61" s="60">
        <v>68.57142857142857</v>
      </c>
      <c r="L61" s="61">
        <v>66</v>
      </c>
      <c r="M61" s="97">
        <v>11719</v>
      </c>
      <c r="N61" s="98">
        <v>12566</v>
      </c>
      <c r="O61" s="98">
        <v>12869</v>
      </c>
      <c r="P61" s="99">
        <v>109.81312398668828</v>
      </c>
      <c r="Q61" s="121">
        <v>0.061432248391983774</v>
      </c>
      <c r="R61" s="151"/>
      <c r="S61" s="133"/>
      <c r="T61" s="133"/>
      <c r="U61" s="151"/>
      <c r="V61" s="151"/>
      <c r="W61" s="149"/>
      <c r="X61" s="164"/>
      <c r="Y61" s="151"/>
      <c r="Z61" s="151"/>
      <c r="AA61" s="162"/>
      <c r="AC61" s="150"/>
      <c r="AD61" s="149"/>
      <c r="AE61" s="155"/>
      <c r="GW61" s="98">
        <v>20</v>
      </c>
      <c r="GX61" s="98">
        <v>20</v>
      </c>
      <c r="GY61" s="98">
        <v>210</v>
      </c>
      <c r="GZ61" s="98">
        <v>144</v>
      </c>
      <c r="HA61" s="98">
        <v>12800</v>
      </c>
    </row>
    <row r="62" spans="1:209" ht="13.5" customHeight="1">
      <c r="A62" s="119"/>
      <c r="B62" s="210" t="s">
        <v>74</v>
      </c>
      <c r="C62" s="211"/>
      <c r="D62" s="212"/>
      <c r="E62" s="63">
        <v>426</v>
      </c>
      <c r="F62" s="63">
        <v>426</v>
      </c>
      <c r="G62" s="63">
        <v>100</v>
      </c>
      <c r="H62" s="64">
        <v>0</v>
      </c>
      <c r="I62" s="65">
        <v>4368</v>
      </c>
      <c r="J62" s="65">
        <v>3133</v>
      </c>
      <c r="K62" s="63">
        <v>71.72619047619048</v>
      </c>
      <c r="L62" s="64">
        <v>1235</v>
      </c>
      <c r="M62" s="110">
        <v>190763</v>
      </c>
      <c r="N62" s="185">
        <f>SUM(N46:N61)</f>
        <v>214399</v>
      </c>
      <c r="O62" s="113">
        <v>219728</v>
      </c>
      <c r="P62" s="117">
        <v>115.18376205029277</v>
      </c>
      <c r="Q62" s="121">
        <v>1</v>
      </c>
      <c r="R62" s="156"/>
      <c r="S62" s="133"/>
      <c r="T62" s="133"/>
      <c r="U62" s="156"/>
      <c r="V62" s="156"/>
      <c r="W62" s="157"/>
      <c r="X62" s="164"/>
      <c r="Y62" s="156"/>
      <c r="Z62" s="156"/>
      <c r="AA62" s="156"/>
      <c r="AC62" s="150"/>
      <c r="AD62" s="149"/>
      <c r="AE62" s="155"/>
      <c r="GW62" s="68">
        <v>426</v>
      </c>
      <c r="GX62" s="68">
        <v>426</v>
      </c>
      <c r="GY62" s="68">
        <v>4368</v>
      </c>
      <c r="GZ62" s="68">
        <v>3133</v>
      </c>
      <c r="HA62" s="68">
        <v>220600</v>
      </c>
    </row>
    <row r="63" spans="13:209" ht="12.75">
      <c r="M63" s="67"/>
      <c r="N63" s="67"/>
      <c r="S63" s="133"/>
      <c r="T63" s="133"/>
      <c r="U63" s="159"/>
      <c r="X63" s="164"/>
      <c r="Y63" s="159"/>
      <c r="AC63" s="150"/>
      <c r="AD63" s="149"/>
      <c r="AE63" s="155"/>
      <c r="GW63" s="107">
        <v>426</v>
      </c>
      <c r="GX63" s="107">
        <v>426</v>
      </c>
      <c r="GY63" s="107">
        <v>4368</v>
      </c>
      <c r="GZ63" s="107">
        <v>3133</v>
      </c>
      <c r="HA63" s="107">
        <v>220600</v>
      </c>
    </row>
    <row r="64" spans="1:209" ht="15">
      <c r="A64" s="215" t="s">
        <v>65</v>
      </c>
      <c r="B64" s="215"/>
      <c r="C64" s="215"/>
      <c r="D64" s="215"/>
      <c r="E64" s="215"/>
      <c r="F64" s="215"/>
      <c r="G64" s="215"/>
      <c r="H64" s="215"/>
      <c r="I64" s="215"/>
      <c r="J64" s="215"/>
      <c r="K64" s="215"/>
      <c r="L64" s="215"/>
      <c r="M64" s="215"/>
      <c r="N64" s="215"/>
      <c r="O64" s="215"/>
      <c r="P64" s="215"/>
      <c r="R64" s="137"/>
      <c r="S64" s="133"/>
      <c r="T64" s="133"/>
      <c r="U64" s="137"/>
      <c r="V64" s="137"/>
      <c r="W64" s="138"/>
      <c r="X64" s="164"/>
      <c r="Y64" s="137"/>
      <c r="Z64" s="137"/>
      <c r="AA64" s="137"/>
      <c r="AC64" s="150"/>
      <c r="AD64" s="149"/>
      <c r="AE64" s="155"/>
      <c r="GW64" s="66"/>
      <c r="GX64" s="66"/>
      <c r="GY64" s="66"/>
      <c r="GZ64" s="66"/>
      <c r="HA64" s="66"/>
    </row>
    <row r="65" spans="1:209" ht="12.75">
      <c r="A65" s="216" t="s">
        <v>81</v>
      </c>
      <c r="B65" s="216"/>
      <c r="C65" s="216"/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R65" s="137"/>
      <c r="S65" s="133"/>
      <c r="T65" s="133"/>
      <c r="U65" s="137"/>
      <c r="V65" s="137"/>
      <c r="W65" s="138"/>
      <c r="X65" s="164"/>
      <c r="Y65" s="137"/>
      <c r="Z65" s="137"/>
      <c r="AA65" s="137"/>
      <c r="AC65" s="150"/>
      <c r="AD65" s="149"/>
      <c r="AE65" s="155"/>
      <c r="GW65" s="66"/>
      <c r="GX65" s="66"/>
      <c r="GY65" s="66"/>
      <c r="GZ65" s="66"/>
      <c r="HA65" s="66"/>
    </row>
    <row r="66" spans="1:209" ht="12.7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R66" s="161"/>
      <c r="S66" s="133"/>
      <c r="T66" s="133"/>
      <c r="U66" s="161"/>
      <c r="V66" s="161"/>
      <c r="W66" s="144"/>
      <c r="X66" s="164"/>
      <c r="Y66" s="161"/>
      <c r="Z66" s="161"/>
      <c r="AA66" s="161"/>
      <c r="AC66" s="150"/>
      <c r="AD66" s="149"/>
      <c r="AE66" s="155"/>
      <c r="GW66" s="66"/>
      <c r="GX66" s="66"/>
      <c r="GY66" s="66"/>
      <c r="GZ66" s="66"/>
      <c r="HA66" s="66"/>
    </row>
    <row r="67" spans="1:209" ht="12.75">
      <c r="A67" s="206" t="s">
        <v>133</v>
      </c>
      <c r="B67" s="206"/>
      <c r="C67" s="206"/>
      <c r="D67" s="206"/>
      <c r="E67" s="206"/>
      <c r="F67" s="206"/>
      <c r="G67" s="206"/>
      <c r="H67" s="206"/>
      <c r="I67" s="206"/>
      <c r="J67" s="206"/>
      <c r="K67" s="206"/>
      <c r="L67" s="206"/>
      <c r="M67" s="206"/>
      <c r="N67" s="206"/>
      <c r="O67" s="206"/>
      <c r="P67" s="206"/>
      <c r="R67" s="137"/>
      <c r="S67" s="133"/>
      <c r="T67" s="133"/>
      <c r="U67" s="137"/>
      <c r="V67" s="137"/>
      <c r="W67" s="138"/>
      <c r="X67" s="164"/>
      <c r="Y67" s="137"/>
      <c r="Z67" s="137"/>
      <c r="AA67" s="137"/>
      <c r="AC67" s="150"/>
      <c r="AD67" s="149"/>
      <c r="AE67" s="155"/>
      <c r="GW67" s="66"/>
      <c r="GX67" s="66"/>
      <c r="GY67" s="66"/>
      <c r="GZ67" s="66"/>
      <c r="HA67" s="66"/>
    </row>
    <row r="68" spans="1:209" ht="12.75">
      <c r="A68" s="217"/>
      <c r="B68" s="217"/>
      <c r="C68" s="217"/>
      <c r="D68" s="217"/>
      <c r="E68" s="217"/>
      <c r="F68" s="217"/>
      <c r="G68" s="217"/>
      <c r="H68" s="217"/>
      <c r="I68" s="217"/>
      <c r="J68" s="217"/>
      <c r="K68" s="217"/>
      <c r="L68" s="217"/>
      <c r="M68" s="217"/>
      <c r="N68" s="217"/>
      <c r="O68" s="217"/>
      <c r="P68" s="217"/>
      <c r="R68" s="137"/>
      <c r="S68" s="133"/>
      <c r="T68" s="133"/>
      <c r="U68" s="137"/>
      <c r="V68" s="137"/>
      <c r="W68" s="138"/>
      <c r="X68" s="164"/>
      <c r="Y68" s="137"/>
      <c r="Z68" s="137"/>
      <c r="AA68" s="137"/>
      <c r="AC68" s="150"/>
      <c r="AD68" s="149"/>
      <c r="AE68" s="155"/>
      <c r="GW68" s="66"/>
      <c r="GX68" s="66"/>
      <c r="GY68" s="66"/>
      <c r="GZ68" s="66"/>
      <c r="HA68" s="66"/>
    </row>
    <row r="69" spans="1:209" ht="12.7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R69" s="143"/>
      <c r="S69" s="133"/>
      <c r="T69" s="133"/>
      <c r="U69" s="143"/>
      <c r="V69" s="143"/>
      <c r="W69" s="144"/>
      <c r="X69" s="164"/>
      <c r="Y69" s="143"/>
      <c r="Z69" s="143"/>
      <c r="AA69" s="143"/>
      <c r="AC69" s="150"/>
      <c r="AD69" s="149"/>
      <c r="AE69" s="155"/>
      <c r="GW69" s="66"/>
      <c r="GX69" s="66"/>
      <c r="GY69" s="66"/>
      <c r="GZ69" s="66"/>
      <c r="HA69" s="66"/>
    </row>
    <row r="70" spans="1:45" s="126" customFormat="1" ht="12" customHeight="1">
      <c r="A70" s="199" t="s">
        <v>143</v>
      </c>
      <c r="B70" s="218" t="s">
        <v>66</v>
      </c>
      <c r="C70" s="219"/>
      <c r="D70" s="199" t="s">
        <v>144</v>
      </c>
      <c r="E70" s="207" t="s">
        <v>99</v>
      </c>
      <c r="F70" s="208"/>
      <c r="G70" s="208"/>
      <c r="H70" s="209"/>
      <c r="I70" s="207" t="s">
        <v>67</v>
      </c>
      <c r="J70" s="208"/>
      <c r="K70" s="208"/>
      <c r="L70" s="209"/>
      <c r="M70" s="207" t="s">
        <v>100</v>
      </c>
      <c r="N70" s="208"/>
      <c r="O70" s="208"/>
      <c r="P70" s="209"/>
      <c r="R70" s="145"/>
      <c r="S70" s="133"/>
      <c r="T70" s="133"/>
      <c r="U70" s="238"/>
      <c r="V70" s="238"/>
      <c r="W70" s="238"/>
      <c r="X70" s="164"/>
      <c r="Y70" s="238"/>
      <c r="Z70" s="238"/>
      <c r="AA70" s="238"/>
      <c r="AB70" s="145"/>
      <c r="AC70" s="150"/>
      <c r="AD70" s="149"/>
      <c r="AE70" s="15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  <c r="AQ70" s="145"/>
      <c r="AR70" s="145"/>
      <c r="AS70" s="145"/>
    </row>
    <row r="71" spans="1:45" s="126" customFormat="1" ht="12" customHeight="1">
      <c r="A71" s="200"/>
      <c r="B71" s="220"/>
      <c r="C71" s="221"/>
      <c r="D71" s="200"/>
      <c r="E71" s="204" t="s">
        <v>68</v>
      </c>
      <c r="F71" s="207" t="s">
        <v>69</v>
      </c>
      <c r="G71" s="209"/>
      <c r="H71" s="204" t="s">
        <v>70</v>
      </c>
      <c r="I71" s="204" t="s">
        <v>68</v>
      </c>
      <c r="J71" s="207" t="s">
        <v>69</v>
      </c>
      <c r="K71" s="209"/>
      <c r="L71" s="204" t="s">
        <v>70</v>
      </c>
      <c r="M71" s="199" t="s">
        <v>145</v>
      </c>
      <c r="N71" s="188" t="s">
        <v>103</v>
      </c>
      <c r="O71" s="189"/>
      <c r="P71" s="190"/>
      <c r="R71" s="145"/>
      <c r="S71" s="133"/>
      <c r="T71" s="133"/>
      <c r="U71" s="239"/>
      <c r="V71" s="238"/>
      <c r="W71" s="238"/>
      <c r="X71" s="164"/>
      <c r="Y71" s="239"/>
      <c r="Z71" s="238"/>
      <c r="AA71" s="238"/>
      <c r="AB71" s="145"/>
      <c r="AC71" s="150"/>
      <c r="AD71" s="149"/>
      <c r="AE71" s="155"/>
      <c r="AF71" s="145"/>
      <c r="AG71" s="145"/>
      <c r="AH71" s="145"/>
      <c r="AI71" s="145"/>
      <c r="AJ71" s="145"/>
      <c r="AK71" s="145"/>
      <c r="AL71" s="145"/>
      <c r="AM71" s="145"/>
      <c r="AN71" s="145"/>
      <c r="AO71" s="145"/>
      <c r="AP71" s="145"/>
      <c r="AQ71" s="145"/>
      <c r="AR71" s="145"/>
      <c r="AS71" s="145"/>
    </row>
    <row r="72" spans="1:45" s="126" customFormat="1" ht="22.5">
      <c r="A72" s="201"/>
      <c r="B72" s="213" t="s">
        <v>134</v>
      </c>
      <c r="C72" s="214"/>
      <c r="D72" s="201"/>
      <c r="E72" s="205"/>
      <c r="F72" s="127" t="s">
        <v>105</v>
      </c>
      <c r="G72" s="125" t="s">
        <v>71</v>
      </c>
      <c r="H72" s="205"/>
      <c r="I72" s="205"/>
      <c r="J72" s="127" t="s">
        <v>105</v>
      </c>
      <c r="K72" s="125" t="s">
        <v>71</v>
      </c>
      <c r="L72" s="205"/>
      <c r="M72" s="201"/>
      <c r="N72" s="183" t="s">
        <v>155</v>
      </c>
      <c r="O72" s="183" t="s">
        <v>156</v>
      </c>
      <c r="P72" s="184" t="s">
        <v>71</v>
      </c>
      <c r="R72" s="147"/>
      <c r="S72" s="133"/>
      <c r="T72" s="133"/>
      <c r="U72" s="239"/>
      <c r="V72" s="147"/>
      <c r="W72" s="148"/>
      <c r="X72" s="164"/>
      <c r="Y72" s="239"/>
      <c r="Z72" s="147"/>
      <c r="AA72" s="146"/>
      <c r="AB72" s="145"/>
      <c r="AC72" s="150"/>
      <c r="AD72" s="149"/>
      <c r="AE72" s="155"/>
      <c r="AF72" s="145"/>
      <c r="AG72" s="145"/>
      <c r="AH72" s="145"/>
      <c r="AI72" s="145"/>
      <c r="AJ72" s="145"/>
      <c r="AK72" s="145"/>
      <c r="AL72" s="145"/>
      <c r="AM72" s="145"/>
      <c r="AN72" s="145"/>
      <c r="AO72" s="145"/>
      <c r="AP72" s="145"/>
      <c r="AQ72" s="145"/>
      <c r="AR72" s="145"/>
      <c r="AS72" s="145"/>
    </row>
    <row r="73" spans="1:209" ht="12.75">
      <c r="A73" s="90"/>
      <c r="B73" s="48" t="s">
        <v>87</v>
      </c>
      <c r="C73" s="49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121"/>
      <c r="R73" s="142"/>
      <c r="S73" s="133"/>
      <c r="T73" s="133"/>
      <c r="U73" s="142"/>
      <c r="V73" s="142"/>
      <c r="W73" s="149"/>
      <c r="X73" s="165"/>
      <c r="Y73" s="142"/>
      <c r="Z73" s="142"/>
      <c r="AA73" s="142"/>
      <c r="AC73" s="150"/>
      <c r="AD73" s="149"/>
      <c r="AE73" s="155"/>
      <c r="GW73" s="66"/>
      <c r="GX73" s="66"/>
      <c r="GY73" s="66"/>
      <c r="GZ73" s="66"/>
      <c r="HA73" s="66"/>
    </row>
    <row r="74" spans="1:209" ht="12.75">
      <c r="A74" s="118">
        <v>106030101000000</v>
      </c>
      <c r="B74" s="51">
        <v>1</v>
      </c>
      <c r="C74" s="52" t="s">
        <v>18</v>
      </c>
      <c r="D74" s="53"/>
      <c r="E74" s="54">
        <v>61</v>
      </c>
      <c r="F74" s="54">
        <v>61</v>
      </c>
      <c r="G74" s="54">
        <v>100</v>
      </c>
      <c r="H74" s="55">
        <v>0</v>
      </c>
      <c r="I74" s="54">
        <v>86</v>
      </c>
      <c r="J74" s="54">
        <v>83</v>
      </c>
      <c r="K74" s="54">
        <v>96.51162790697676</v>
      </c>
      <c r="L74" s="55">
        <v>3</v>
      </c>
      <c r="M74" s="97">
        <v>12679</v>
      </c>
      <c r="N74" s="96">
        <v>14458</v>
      </c>
      <c r="O74" s="96">
        <v>14882</v>
      </c>
      <c r="P74" s="97">
        <v>117.3751873176118</v>
      </c>
      <c r="Q74" s="121">
        <v>0.23260805753283922</v>
      </c>
      <c r="R74" s="151"/>
      <c r="S74" s="133"/>
      <c r="T74" s="133"/>
      <c r="U74" s="151"/>
      <c r="V74" s="151"/>
      <c r="W74" s="149"/>
      <c r="X74" s="164"/>
      <c r="Y74" s="151"/>
      <c r="Z74" s="151"/>
      <c r="AA74" s="162"/>
      <c r="AC74" s="150"/>
      <c r="AD74" s="149"/>
      <c r="AE74" s="155"/>
      <c r="GW74" s="96">
        <v>61</v>
      </c>
      <c r="GX74" s="96">
        <v>61</v>
      </c>
      <c r="GY74" s="96">
        <v>86</v>
      </c>
      <c r="GZ74" s="96">
        <v>86</v>
      </c>
      <c r="HA74" s="96">
        <v>14200</v>
      </c>
    </row>
    <row r="75" spans="1:209" ht="12.75">
      <c r="A75" s="118">
        <v>106030102000000</v>
      </c>
      <c r="B75" s="51">
        <v>2</v>
      </c>
      <c r="C75" s="52" t="s">
        <v>51</v>
      </c>
      <c r="D75" s="53"/>
      <c r="E75" s="54">
        <v>15</v>
      </c>
      <c r="F75" s="54">
        <v>15</v>
      </c>
      <c r="G75" s="54">
        <v>100</v>
      </c>
      <c r="H75" s="55">
        <v>0</v>
      </c>
      <c r="I75" s="54">
        <v>42</v>
      </c>
      <c r="J75" s="54">
        <v>39</v>
      </c>
      <c r="K75" s="54">
        <v>92.85714285714286</v>
      </c>
      <c r="L75" s="55">
        <v>3</v>
      </c>
      <c r="M75" s="97">
        <v>5312</v>
      </c>
      <c r="N75" s="96">
        <v>5143</v>
      </c>
      <c r="O75" s="96">
        <v>5373</v>
      </c>
      <c r="P75" s="97">
        <v>101.14834337349396</v>
      </c>
      <c r="Q75" s="121">
        <v>0.0974535847948925</v>
      </c>
      <c r="R75" s="151"/>
      <c r="S75" s="133"/>
      <c r="T75" s="133"/>
      <c r="U75" s="151"/>
      <c r="V75" s="151"/>
      <c r="W75" s="149"/>
      <c r="X75" s="164"/>
      <c r="Y75" s="162"/>
      <c r="Z75" s="151"/>
      <c r="AA75" s="162"/>
      <c r="AC75" s="150"/>
      <c r="AD75" s="149"/>
      <c r="AE75" s="155"/>
      <c r="GW75" s="96">
        <v>15</v>
      </c>
      <c r="GX75" s="96">
        <v>15</v>
      </c>
      <c r="GY75" s="96">
        <v>42</v>
      </c>
      <c r="GZ75" s="96">
        <v>40</v>
      </c>
      <c r="HA75" s="96">
        <v>5100</v>
      </c>
    </row>
    <row r="76" spans="1:209" ht="12.75">
      <c r="A76" s="118">
        <v>106030103000000</v>
      </c>
      <c r="B76" s="51">
        <v>3</v>
      </c>
      <c r="C76" s="52" t="s">
        <v>19</v>
      </c>
      <c r="D76" s="53"/>
      <c r="E76" s="54">
        <v>25</v>
      </c>
      <c r="F76" s="54">
        <v>25</v>
      </c>
      <c r="G76" s="54">
        <v>100</v>
      </c>
      <c r="H76" s="55">
        <v>0</v>
      </c>
      <c r="I76" s="54">
        <v>79</v>
      </c>
      <c r="J76" s="54">
        <v>72</v>
      </c>
      <c r="K76" s="54">
        <v>91.13924050632912</v>
      </c>
      <c r="L76" s="55">
        <v>7</v>
      </c>
      <c r="M76" s="97">
        <v>8070</v>
      </c>
      <c r="N76" s="96">
        <v>8460</v>
      </c>
      <c r="O76" s="96">
        <v>8693</v>
      </c>
      <c r="P76" s="97">
        <v>107.71995043370508</v>
      </c>
      <c r="Q76" s="121">
        <v>0.14805166214133705</v>
      </c>
      <c r="R76" s="151"/>
      <c r="S76" s="133"/>
      <c r="T76" s="133"/>
      <c r="U76" s="151"/>
      <c r="V76" s="151"/>
      <c r="W76" s="149"/>
      <c r="X76" s="164"/>
      <c r="Y76" s="151"/>
      <c r="Z76" s="151"/>
      <c r="AA76" s="162"/>
      <c r="AC76" s="150"/>
      <c r="AD76" s="149"/>
      <c r="AE76" s="155"/>
      <c r="GW76" s="96">
        <v>25</v>
      </c>
      <c r="GX76" s="96">
        <v>25</v>
      </c>
      <c r="GY76" s="96">
        <v>79</v>
      </c>
      <c r="GZ76" s="96">
        <v>80</v>
      </c>
      <c r="HA76" s="96">
        <v>8000</v>
      </c>
    </row>
    <row r="77" spans="1:209" ht="12.75">
      <c r="A77" s="118">
        <v>106030104000000</v>
      </c>
      <c r="B77" s="51">
        <v>4</v>
      </c>
      <c r="C77" s="52" t="s">
        <v>20</v>
      </c>
      <c r="D77" s="53"/>
      <c r="E77" s="54">
        <v>37</v>
      </c>
      <c r="F77" s="54">
        <v>37</v>
      </c>
      <c r="G77" s="54">
        <v>100</v>
      </c>
      <c r="H77" s="55">
        <v>0</v>
      </c>
      <c r="I77" s="54">
        <v>54</v>
      </c>
      <c r="J77" s="54">
        <v>46</v>
      </c>
      <c r="K77" s="54">
        <v>85.18518518518519</v>
      </c>
      <c r="L77" s="55">
        <v>8</v>
      </c>
      <c r="M77" s="97">
        <v>8241</v>
      </c>
      <c r="N77" s="96">
        <v>8954</v>
      </c>
      <c r="O77" s="96">
        <v>9202</v>
      </c>
      <c r="P77" s="97">
        <v>111.66120616430044</v>
      </c>
      <c r="Q77" s="121">
        <v>0.1511888163205401</v>
      </c>
      <c r="R77" s="151"/>
      <c r="S77" s="133"/>
      <c r="T77" s="133"/>
      <c r="U77" s="151"/>
      <c r="V77" s="151"/>
      <c r="W77" s="149"/>
      <c r="X77" s="164"/>
      <c r="Y77" s="151"/>
      <c r="Z77" s="151"/>
      <c r="AA77" s="162"/>
      <c r="AC77" s="150"/>
      <c r="AD77" s="149"/>
      <c r="AE77" s="155"/>
      <c r="GW77" s="96">
        <v>37</v>
      </c>
      <c r="GX77" s="96">
        <v>37</v>
      </c>
      <c r="GY77" s="96">
        <v>54</v>
      </c>
      <c r="GZ77" s="96">
        <v>51</v>
      </c>
      <c r="HA77" s="96">
        <v>9000</v>
      </c>
    </row>
    <row r="78" spans="1:209" ht="12.75">
      <c r="A78" s="118">
        <v>106030105000000</v>
      </c>
      <c r="B78" s="51">
        <v>5</v>
      </c>
      <c r="C78" s="52" t="s">
        <v>37</v>
      </c>
      <c r="D78" s="53"/>
      <c r="E78" s="54">
        <v>55</v>
      </c>
      <c r="F78" s="54">
        <v>55</v>
      </c>
      <c r="G78" s="54">
        <v>100</v>
      </c>
      <c r="H78" s="55">
        <v>0</v>
      </c>
      <c r="I78" s="54">
        <v>112</v>
      </c>
      <c r="J78" s="54">
        <v>107</v>
      </c>
      <c r="K78" s="54">
        <v>95.53571428571429</v>
      </c>
      <c r="L78" s="55">
        <v>5</v>
      </c>
      <c r="M78" s="97">
        <v>13340</v>
      </c>
      <c r="N78" s="96">
        <v>14560</v>
      </c>
      <c r="O78" s="96">
        <v>14914</v>
      </c>
      <c r="P78" s="97">
        <v>111.7991004497751</v>
      </c>
      <c r="Q78" s="121">
        <v>0.24473471783958317</v>
      </c>
      <c r="R78" s="151"/>
      <c r="S78" s="133"/>
      <c r="T78" s="133"/>
      <c r="U78" s="151"/>
      <c r="V78" s="151"/>
      <c r="W78" s="149"/>
      <c r="X78" s="164"/>
      <c r="Y78" s="151"/>
      <c r="Z78" s="151"/>
      <c r="AA78" s="162"/>
      <c r="AC78" s="150"/>
      <c r="AD78" s="149"/>
      <c r="AE78" s="155"/>
      <c r="GW78" s="96">
        <v>55</v>
      </c>
      <c r="GX78" s="96">
        <v>55</v>
      </c>
      <c r="GY78" s="96">
        <v>112</v>
      </c>
      <c r="GZ78" s="96">
        <v>111</v>
      </c>
      <c r="HA78" s="96">
        <v>14700</v>
      </c>
    </row>
    <row r="79" spans="1:209" ht="12.75">
      <c r="A79" s="118">
        <v>106030106000000</v>
      </c>
      <c r="B79" s="57">
        <v>6</v>
      </c>
      <c r="C79" s="58" t="s">
        <v>21</v>
      </c>
      <c r="D79" s="59"/>
      <c r="E79" s="60">
        <v>25</v>
      </c>
      <c r="F79" s="60">
        <v>25</v>
      </c>
      <c r="G79" s="60">
        <v>100</v>
      </c>
      <c r="H79" s="61">
        <v>0</v>
      </c>
      <c r="I79" s="54">
        <v>44</v>
      </c>
      <c r="J79" s="54">
        <v>39</v>
      </c>
      <c r="K79" s="60">
        <v>88.63636363636364</v>
      </c>
      <c r="L79" s="61">
        <v>5</v>
      </c>
      <c r="M79" s="97">
        <v>6866</v>
      </c>
      <c r="N79" s="98">
        <v>6792</v>
      </c>
      <c r="O79" s="98">
        <v>6996</v>
      </c>
      <c r="P79" s="99">
        <v>101.89338770754442</v>
      </c>
      <c r="Q79" s="121">
        <v>0.12596316137080796</v>
      </c>
      <c r="R79" s="151"/>
      <c r="S79" s="133"/>
      <c r="T79" s="133"/>
      <c r="U79" s="151"/>
      <c r="V79" s="151"/>
      <c r="W79" s="149"/>
      <c r="X79" s="164"/>
      <c r="Y79" s="151"/>
      <c r="Z79" s="151"/>
      <c r="AA79" s="162"/>
      <c r="AC79" s="150"/>
      <c r="AD79" s="149"/>
      <c r="AE79" s="155"/>
      <c r="GW79" s="98">
        <v>25</v>
      </c>
      <c r="GX79" s="98">
        <v>25</v>
      </c>
      <c r="GY79" s="98">
        <v>44</v>
      </c>
      <c r="GZ79" s="98">
        <v>46</v>
      </c>
      <c r="HA79" s="98">
        <v>6800</v>
      </c>
    </row>
    <row r="80" spans="1:209" ht="12.75">
      <c r="A80" s="119"/>
      <c r="B80" s="210" t="s">
        <v>74</v>
      </c>
      <c r="C80" s="211"/>
      <c r="D80" s="212"/>
      <c r="E80" s="63">
        <v>218</v>
      </c>
      <c r="F80" s="63">
        <v>218</v>
      </c>
      <c r="G80" s="63">
        <v>100</v>
      </c>
      <c r="H80" s="64">
        <v>0</v>
      </c>
      <c r="I80" s="65">
        <v>417</v>
      </c>
      <c r="J80" s="65">
        <v>386</v>
      </c>
      <c r="K80" s="63">
        <v>92.56594724220624</v>
      </c>
      <c r="L80" s="64">
        <v>31</v>
      </c>
      <c r="M80" s="110">
        <v>54508</v>
      </c>
      <c r="N80" s="186">
        <f>SUM(N74:N79)</f>
        <v>58367</v>
      </c>
      <c r="O80" s="115">
        <v>60060</v>
      </c>
      <c r="P80" s="116">
        <v>110.18566082043002</v>
      </c>
      <c r="Q80" s="122">
        <v>0.9999999999999999</v>
      </c>
      <c r="R80" s="166"/>
      <c r="S80" s="133"/>
      <c r="T80" s="133"/>
      <c r="U80" s="156"/>
      <c r="V80" s="166"/>
      <c r="W80" s="157"/>
      <c r="X80" s="164"/>
      <c r="Y80" s="156"/>
      <c r="Z80" s="166"/>
      <c r="AA80" s="166"/>
      <c r="AC80" s="150"/>
      <c r="AD80" s="149"/>
      <c r="AE80" s="155"/>
      <c r="GW80" s="68">
        <v>218</v>
      </c>
      <c r="GX80" s="68">
        <v>218</v>
      </c>
      <c r="GY80" s="68">
        <v>417</v>
      </c>
      <c r="GZ80" s="68">
        <v>414</v>
      </c>
      <c r="HA80" s="68">
        <v>57800</v>
      </c>
    </row>
    <row r="81" spans="13:209" ht="12.75">
      <c r="M81" s="67"/>
      <c r="N81" s="67"/>
      <c r="S81" s="133"/>
      <c r="T81" s="133"/>
      <c r="U81" s="159"/>
      <c r="X81" s="164"/>
      <c r="Y81" s="159"/>
      <c r="AC81" s="150"/>
      <c r="AD81" s="149"/>
      <c r="AE81" s="155"/>
      <c r="GW81" s="107">
        <v>218</v>
      </c>
      <c r="GX81" s="107">
        <v>218</v>
      </c>
      <c r="GY81" s="107">
        <v>417</v>
      </c>
      <c r="GZ81" s="107">
        <v>414</v>
      </c>
      <c r="HA81" s="107">
        <v>57800</v>
      </c>
    </row>
    <row r="82" spans="1:31" ht="15">
      <c r="A82" s="215" t="s">
        <v>82</v>
      </c>
      <c r="B82" s="215"/>
      <c r="C82" s="215"/>
      <c r="D82" s="215"/>
      <c r="E82" s="215"/>
      <c r="F82" s="215"/>
      <c r="G82" s="215"/>
      <c r="H82" s="215"/>
      <c r="I82" s="215"/>
      <c r="J82" s="215"/>
      <c r="K82" s="215"/>
      <c r="L82" s="215"/>
      <c r="M82" s="215"/>
      <c r="N82" s="215"/>
      <c r="O82" s="215"/>
      <c r="P82" s="215"/>
      <c r="R82" s="137"/>
      <c r="S82" s="133"/>
      <c r="T82" s="133"/>
      <c r="U82" s="137"/>
      <c r="V82" s="137"/>
      <c r="W82" s="138"/>
      <c r="X82" s="164"/>
      <c r="Y82" s="137"/>
      <c r="Z82" s="137"/>
      <c r="AA82" s="137"/>
      <c r="AC82" s="150"/>
      <c r="AD82" s="149"/>
      <c r="AE82" s="155"/>
    </row>
    <row r="83" spans="1:31" ht="12.75">
      <c r="A83" s="216" t="s">
        <v>83</v>
      </c>
      <c r="B83" s="216"/>
      <c r="C83" s="216"/>
      <c r="D83" s="216"/>
      <c r="E83" s="216"/>
      <c r="F83" s="216"/>
      <c r="G83" s="216"/>
      <c r="H83" s="216"/>
      <c r="I83" s="216"/>
      <c r="J83" s="216"/>
      <c r="K83" s="216"/>
      <c r="L83" s="216"/>
      <c r="M83" s="216"/>
      <c r="N83" s="216"/>
      <c r="O83" s="216"/>
      <c r="P83" s="216"/>
      <c r="R83" s="137"/>
      <c r="S83" s="133"/>
      <c r="T83" s="133"/>
      <c r="U83" s="137"/>
      <c r="V83" s="137"/>
      <c r="W83" s="138"/>
      <c r="Y83" s="137"/>
      <c r="Z83" s="137"/>
      <c r="AA83" s="137"/>
      <c r="AC83" s="150"/>
      <c r="AD83" s="149"/>
      <c r="AE83" s="155"/>
    </row>
    <row r="84" spans="1:31" ht="12.7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R84" s="161"/>
      <c r="S84" s="133"/>
      <c r="T84" s="133"/>
      <c r="U84" s="161"/>
      <c r="V84" s="161"/>
      <c r="W84" s="144"/>
      <c r="X84" s="167"/>
      <c r="Y84" s="161"/>
      <c r="Z84" s="161"/>
      <c r="AA84" s="161"/>
      <c r="AC84" s="150"/>
      <c r="AD84" s="149"/>
      <c r="AE84" s="155"/>
    </row>
    <row r="85" spans="1:31" ht="12.75">
      <c r="A85" s="206" t="s">
        <v>133</v>
      </c>
      <c r="B85" s="206"/>
      <c r="C85" s="206"/>
      <c r="D85" s="206"/>
      <c r="E85" s="206"/>
      <c r="F85" s="206"/>
      <c r="G85" s="206"/>
      <c r="H85" s="206"/>
      <c r="I85" s="206"/>
      <c r="J85" s="206"/>
      <c r="K85" s="206"/>
      <c r="L85" s="206"/>
      <c r="M85" s="206"/>
      <c r="N85" s="206"/>
      <c r="O85" s="206"/>
      <c r="P85" s="206"/>
      <c r="R85" s="137"/>
      <c r="S85" s="133"/>
      <c r="T85" s="133"/>
      <c r="U85" s="137"/>
      <c r="V85" s="137"/>
      <c r="W85" s="138"/>
      <c r="X85" s="168"/>
      <c r="Y85" s="137"/>
      <c r="Z85" s="137"/>
      <c r="AA85" s="137"/>
      <c r="AC85" s="150"/>
      <c r="AD85" s="149"/>
      <c r="AE85" s="155"/>
    </row>
    <row r="86" spans="1:31" ht="12.75">
      <c r="A86" s="217"/>
      <c r="B86" s="217"/>
      <c r="C86" s="217"/>
      <c r="D86" s="217"/>
      <c r="E86" s="217"/>
      <c r="F86" s="217"/>
      <c r="G86" s="217"/>
      <c r="H86" s="217"/>
      <c r="I86" s="217"/>
      <c r="J86" s="217"/>
      <c r="K86" s="217"/>
      <c r="L86" s="217"/>
      <c r="M86" s="217"/>
      <c r="N86" s="217"/>
      <c r="O86" s="217"/>
      <c r="P86" s="217"/>
      <c r="R86" s="137"/>
      <c r="S86" s="133"/>
      <c r="T86" s="133"/>
      <c r="U86" s="137"/>
      <c r="V86" s="137"/>
      <c r="W86" s="138"/>
      <c r="X86" s="168"/>
      <c r="Y86" s="137"/>
      <c r="Z86" s="137"/>
      <c r="AA86" s="137"/>
      <c r="AC86" s="150"/>
      <c r="AD86" s="149"/>
      <c r="AE86" s="155"/>
    </row>
    <row r="87" spans="1:31" ht="12.75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R87" s="143"/>
      <c r="S87" s="133"/>
      <c r="T87" s="133"/>
      <c r="U87" s="143"/>
      <c r="V87" s="143"/>
      <c r="W87" s="144"/>
      <c r="X87" s="168"/>
      <c r="Y87" s="143"/>
      <c r="Z87" s="143"/>
      <c r="AA87" s="143"/>
      <c r="AC87" s="150"/>
      <c r="AD87" s="149"/>
      <c r="AE87" s="155"/>
    </row>
    <row r="88" spans="1:45" s="126" customFormat="1" ht="12" customHeight="1">
      <c r="A88" s="199" t="s">
        <v>143</v>
      </c>
      <c r="B88" s="218" t="s">
        <v>66</v>
      </c>
      <c r="C88" s="219"/>
      <c r="D88" s="199" t="s">
        <v>144</v>
      </c>
      <c r="E88" s="207" t="s">
        <v>99</v>
      </c>
      <c r="F88" s="208"/>
      <c r="G88" s="208"/>
      <c r="H88" s="209"/>
      <c r="I88" s="207" t="s">
        <v>67</v>
      </c>
      <c r="J88" s="208"/>
      <c r="K88" s="208"/>
      <c r="L88" s="209"/>
      <c r="M88" s="207" t="s">
        <v>100</v>
      </c>
      <c r="N88" s="208"/>
      <c r="O88" s="208"/>
      <c r="P88" s="209"/>
      <c r="R88" s="145"/>
      <c r="S88" s="133"/>
      <c r="T88" s="133"/>
      <c r="U88" s="238"/>
      <c r="V88" s="238"/>
      <c r="W88" s="238"/>
      <c r="X88" s="168"/>
      <c r="Y88" s="238"/>
      <c r="Z88" s="238"/>
      <c r="AA88" s="238"/>
      <c r="AB88" s="145"/>
      <c r="AC88" s="150"/>
      <c r="AD88" s="149"/>
      <c r="AE88" s="155"/>
      <c r="AF88" s="145"/>
      <c r="AG88" s="145"/>
      <c r="AH88" s="145"/>
      <c r="AI88" s="145"/>
      <c r="AJ88" s="145"/>
      <c r="AK88" s="145"/>
      <c r="AL88" s="145"/>
      <c r="AM88" s="145"/>
      <c r="AN88" s="145"/>
      <c r="AO88" s="145"/>
      <c r="AP88" s="145"/>
      <c r="AQ88" s="145"/>
      <c r="AR88" s="145"/>
      <c r="AS88" s="145"/>
    </row>
    <row r="89" spans="1:45" s="126" customFormat="1" ht="12" customHeight="1">
      <c r="A89" s="200"/>
      <c r="B89" s="220"/>
      <c r="C89" s="221"/>
      <c r="D89" s="200"/>
      <c r="E89" s="204" t="s">
        <v>68</v>
      </c>
      <c r="F89" s="207" t="s">
        <v>69</v>
      </c>
      <c r="G89" s="209"/>
      <c r="H89" s="204" t="s">
        <v>70</v>
      </c>
      <c r="I89" s="204" t="s">
        <v>68</v>
      </c>
      <c r="J89" s="207" t="s">
        <v>69</v>
      </c>
      <c r="K89" s="209"/>
      <c r="L89" s="204" t="s">
        <v>70</v>
      </c>
      <c r="M89" s="199" t="s">
        <v>145</v>
      </c>
      <c r="N89" s="188" t="s">
        <v>103</v>
      </c>
      <c r="O89" s="189"/>
      <c r="P89" s="190"/>
      <c r="R89" s="145"/>
      <c r="S89" s="133"/>
      <c r="T89" s="133"/>
      <c r="U89" s="239"/>
      <c r="V89" s="238"/>
      <c r="W89" s="238"/>
      <c r="X89" s="168"/>
      <c r="Y89" s="239"/>
      <c r="Z89" s="238"/>
      <c r="AA89" s="238"/>
      <c r="AB89" s="145"/>
      <c r="AC89" s="150"/>
      <c r="AD89" s="149"/>
      <c r="AE89" s="155"/>
      <c r="AF89" s="145"/>
      <c r="AG89" s="145"/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145"/>
      <c r="AS89" s="145"/>
    </row>
    <row r="90" spans="1:45" s="126" customFormat="1" ht="22.5">
      <c r="A90" s="201"/>
      <c r="B90" s="213" t="s">
        <v>134</v>
      </c>
      <c r="C90" s="214"/>
      <c r="D90" s="201"/>
      <c r="E90" s="205"/>
      <c r="F90" s="127" t="s">
        <v>105</v>
      </c>
      <c r="G90" s="125" t="s">
        <v>71</v>
      </c>
      <c r="H90" s="205"/>
      <c r="I90" s="205"/>
      <c r="J90" s="127" t="s">
        <v>105</v>
      </c>
      <c r="K90" s="125" t="s">
        <v>71</v>
      </c>
      <c r="L90" s="205"/>
      <c r="M90" s="201"/>
      <c r="N90" s="183" t="s">
        <v>155</v>
      </c>
      <c r="O90" s="183" t="s">
        <v>156</v>
      </c>
      <c r="P90" s="184" t="s">
        <v>71</v>
      </c>
      <c r="R90" s="147"/>
      <c r="S90" s="133"/>
      <c r="T90" s="133"/>
      <c r="U90" s="239"/>
      <c r="V90" s="147"/>
      <c r="W90" s="148"/>
      <c r="X90" s="168"/>
      <c r="Y90" s="239"/>
      <c r="Z90" s="147"/>
      <c r="AA90" s="146"/>
      <c r="AB90" s="145"/>
      <c r="AC90" s="150"/>
      <c r="AD90" s="149"/>
      <c r="AE90" s="155"/>
      <c r="AF90" s="145"/>
      <c r="AG90" s="145"/>
      <c r="AH90" s="145"/>
      <c r="AI90" s="145"/>
      <c r="AJ90" s="145"/>
      <c r="AK90" s="145"/>
      <c r="AL90" s="145"/>
      <c r="AM90" s="145"/>
      <c r="AN90" s="145"/>
      <c r="AO90" s="145"/>
      <c r="AP90" s="145"/>
      <c r="AQ90" s="145"/>
      <c r="AR90" s="145"/>
      <c r="AS90" s="145"/>
    </row>
    <row r="91" spans="1:31" ht="12.75">
      <c r="A91" s="90"/>
      <c r="B91" s="70" t="s">
        <v>87</v>
      </c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121"/>
      <c r="R91" s="142"/>
      <c r="S91" s="133"/>
      <c r="T91" s="133"/>
      <c r="U91" s="142"/>
      <c r="V91" s="142"/>
      <c r="W91" s="149"/>
      <c r="X91" s="168"/>
      <c r="Y91" s="142"/>
      <c r="Z91" s="142"/>
      <c r="AA91" s="142"/>
      <c r="AC91" s="150"/>
      <c r="AD91" s="149"/>
      <c r="AE91" s="155"/>
    </row>
    <row r="92" spans="1:209" ht="12.75">
      <c r="A92" s="118">
        <v>106040104000000</v>
      </c>
      <c r="B92" s="71">
        <v>1</v>
      </c>
      <c r="C92" s="53" t="s">
        <v>24</v>
      </c>
      <c r="D92" s="53"/>
      <c r="E92" s="54">
        <v>12</v>
      </c>
      <c r="F92" s="54">
        <v>12</v>
      </c>
      <c r="G92" s="54">
        <v>100</v>
      </c>
      <c r="H92" s="55">
        <v>0</v>
      </c>
      <c r="I92" s="54">
        <v>70</v>
      </c>
      <c r="J92" s="54">
        <v>64</v>
      </c>
      <c r="K92" s="54">
        <v>91.42857142857143</v>
      </c>
      <c r="L92" s="55">
        <v>6</v>
      </c>
      <c r="M92" s="97">
        <v>3673</v>
      </c>
      <c r="N92" s="96">
        <v>3585</v>
      </c>
      <c r="O92" s="96">
        <v>3691</v>
      </c>
      <c r="P92" s="97">
        <v>100.49006261911244</v>
      </c>
      <c r="Q92" s="121">
        <v>0.08891524849306447</v>
      </c>
      <c r="R92" s="151"/>
      <c r="S92" s="133"/>
      <c r="T92" s="133"/>
      <c r="U92" s="162"/>
      <c r="V92" s="151"/>
      <c r="W92" s="149"/>
      <c r="X92" s="168"/>
      <c r="Y92" s="162"/>
      <c r="Z92" s="151"/>
      <c r="AA92" s="162"/>
      <c r="AC92" s="150"/>
      <c r="AD92" s="149"/>
      <c r="AE92" s="155"/>
      <c r="GW92" s="96">
        <v>12</v>
      </c>
      <c r="GX92" s="96">
        <v>12</v>
      </c>
      <c r="GY92" s="96">
        <v>70</v>
      </c>
      <c r="GZ92" s="96">
        <v>70</v>
      </c>
      <c r="HA92" s="96">
        <v>3500</v>
      </c>
    </row>
    <row r="93" spans="1:209" ht="12.75">
      <c r="A93" s="118">
        <v>106040101000000</v>
      </c>
      <c r="B93" s="71">
        <v>2</v>
      </c>
      <c r="C93" s="53" t="s">
        <v>25</v>
      </c>
      <c r="D93" s="53"/>
      <c r="E93" s="54">
        <v>7</v>
      </c>
      <c r="F93" s="54">
        <v>7</v>
      </c>
      <c r="G93" s="54">
        <v>100</v>
      </c>
      <c r="H93" s="55">
        <v>0</v>
      </c>
      <c r="I93" s="54">
        <v>53</v>
      </c>
      <c r="J93" s="54">
        <v>44</v>
      </c>
      <c r="K93" s="54">
        <v>83.01886792452831</v>
      </c>
      <c r="L93" s="55">
        <v>9</v>
      </c>
      <c r="M93" s="97">
        <v>2334</v>
      </c>
      <c r="N93" s="96">
        <v>2372</v>
      </c>
      <c r="O93" s="96">
        <v>2476</v>
      </c>
      <c r="P93" s="97">
        <v>106.08397600685518</v>
      </c>
      <c r="Q93" s="121">
        <v>0.05650100462368975</v>
      </c>
      <c r="R93" s="151"/>
      <c r="S93" s="133"/>
      <c r="T93" s="133"/>
      <c r="U93" s="151"/>
      <c r="V93" s="151"/>
      <c r="W93" s="149"/>
      <c r="X93" s="168"/>
      <c r="Y93" s="151"/>
      <c r="Z93" s="151"/>
      <c r="AA93" s="162"/>
      <c r="AC93" s="150"/>
      <c r="AD93" s="149"/>
      <c r="AE93" s="155"/>
      <c r="GW93" s="96">
        <v>7</v>
      </c>
      <c r="GX93" s="96">
        <v>7</v>
      </c>
      <c r="GY93" s="96">
        <v>53</v>
      </c>
      <c r="GZ93" s="96">
        <v>48</v>
      </c>
      <c r="HA93" s="96">
        <v>2400</v>
      </c>
    </row>
    <row r="94" spans="1:209" ht="12.75">
      <c r="A94" s="118">
        <v>106040102000000</v>
      </c>
      <c r="B94" s="71">
        <v>3</v>
      </c>
      <c r="C94" s="53" t="s">
        <v>26</v>
      </c>
      <c r="D94" s="53"/>
      <c r="E94" s="54">
        <v>6</v>
      </c>
      <c r="F94" s="54">
        <v>6</v>
      </c>
      <c r="G94" s="54">
        <v>100</v>
      </c>
      <c r="H94" s="55">
        <v>0</v>
      </c>
      <c r="I94" s="54">
        <v>43</v>
      </c>
      <c r="J94" s="54">
        <v>43</v>
      </c>
      <c r="K94" s="54">
        <v>100</v>
      </c>
      <c r="L94" s="55">
        <v>0</v>
      </c>
      <c r="M94" s="97">
        <v>1656</v>
      </c>
      <c r="N94" s="96">
        <v>1715</v>
      </c>
      <c r="O94" s="96">
        <v>1767</v>
      </c>
      <c r="P94" s="97">
        <v>106.70289855072464</v>
      </c>
      <c r="Q94" s="121">
        <v>0.040088116391101214</v>
      </c>
      <c r="R94" s="151"/>
      <c r="S94" s="133"/>
      <c r="T94" s="133"/>
      <c r="U94" s="151"/>
      <c r="V94" s="151"/>
      <c r="W94" s="149"/>
      <c r="X94" s="168"/>
      <c r="Y94" s="151"/>
      <c r="Z94" s="151"/>
      <c r="AA94" s="162"/>
      <c r="AC94" s="150"/>
      <c r="AD94" s="149"/>
      <c r="AE94" s="155"/>
      <c r="GW94" s="96">
        <v>6</v>
      </c>
      <c r="GX94" s="96">
        <v>6</v>
      </c>
      <c r="GY94" s="96">
        <v>43</v>
      </c>
      <c r="GZ94" s="96">
        <v>43</v>
      </c>
      <c r="HA94" s="96">
        <v>1800</v>
      </c>
    </row>
    <row r="95" spans="1:209" ht="12.75">
      <c r="A95" s="118">
        <v>106040105000000</v>
      </c>
      <c r="B95" s="71">
        <v>4</v>
      </c>
      <c r="C95" s="53" t="s">
        <v>62</v>
      </c>
      <c r="D95" s="53"/>
      <c r="E95" s="54">
        <v>12</v>
      </c>
      <c r="F95" s="54">
        <v>12</v>
      </c>
      <c r="G95" s="54">
        <v>100</v>
      </c>
      <c r="H95" s="55">
        <v>0</v>
      </c>
      <c r="I95" s="54">
        <v>96</v>
      </c>
      <c r="J95" s="54">
        <v>92</v>
      </c>
      <c r="K95" s="54">
        <v>95.83333333333334</v>
      </c>
      <c r="L95" s="55">
        <v>4</v>
      </c>
      <c r="M95" s="97">
        <v>5380</v>
      </c>
      <c r="N95" s="96">
        <v>5578</v>
      </c>
      <c r="O95" s="96">
        <v>5788</v>
      </c>
      <c r="P95" s="97">
        <v>107.58364312267659</v>
      </c>
      <c r="Q95" s="121">
        <v>0.13023796267157278</v>
      </c>
      <c r="R95" s="151"/>
      <c r="S95" s="133"/>
      <c r="T95" s="133"/>
      <c r="U95" s="151"/>
      <c r="V95" s="151"/>
      <c r="W95" s="149"/>
      <c r="X95" s="168"/>
      <c r="Y95" s="151"/>
      <c r="Z95" s="151"/>
      <c r="AA95" s="162"/>
      <c r="AC95" s="150"/>
      <c r="AD95" s="149"/>
      <c r="AE95" s="155"/>
      <c r="GW95" s="96">
        <v>12</v>
      </c>
      <c r="GX95" s="96">
        <v>12</v>
      </c>
      <c r="GY95" s="96">
        <v>96</v>
      </c>
      <c r="GZ95" s="96">
        <v>96</v>
      </c>
      <c r="HA95" s="96">
        <v>5600</v>
      </c>
    </row>
    <row r="96" spans="1:209" ht="12.75">
      <c r="A96" s="118">
        <v>106040106000000</v>
      </c>
      <c r="B96" s="71">
        <v>5</v>
      </c>
      <c r="C96" s="53" t="s">
        <v>27</v>
      </c>
      <c r="D96" s="53"/>
      <c r="E96" s="54">
        <v>25</v>
      </c>
      <c r="F96" s="54">
        <v>25</v>
      </c>
      <c r="G96" s="54">
        <v>100</v>
      </c>
      <c r="H96" s="55">
        <v>0</v>
      </c>
      <c r="I96" s="54">
        <v>164</v>
      </c>
      <c r="J96" s="54">
        <v>159</v>
      </c>
      <c r="K96" s="54">
        <v>96.95121951219512</v>
      </c>
      <c r="L96" s="55">
        <v>5</v>
      </c>
      <c r="M96" s="97">
        <v>11460</v>
      </c>
      <c r="N96" s="96">
        <v>13633</v>
      </c>
      <c r="O96" s="96">
        <v>14007</v>
      </c>
      <c r="P96" s="97">
        <v>122.22513089005236</v>
      </c>
      <c r="Q96" s="121">
        <v>0.27742138517030185</v>
      </c>
      <c r="R96" s="151"/>
      <c r="S96" s="133"/>
      <c r="T96" s="133"/>
      <c r="U96" s="151"/>
      <c r="V96" s="151"/>
      <c r="W96" s="149"/>
      <c r="X96" s="168"/>
      <c r="Y96" s="151"/>
      <c r="Z96" s="151"/>
      <c r="AA96" s="162"/>
      <c r="AC96" s="150"/>
      <c r="AD96" s="149"/>
      <c r="AE96" s="155"/>
      <c r="GW96" s="96">
        <v>25</v>
      </c>
      <c r="GX96" s="96">
        <v>25</v>
      </c>
      <c r="GY96" s="96">
        <v>164</v>
      </c>
      <c r="GZ96" s="96">
        <v>164</v>
      </c>
      <c r="HA96" s="96">
        <v>13700</v>
      </c>
    </row>
    <row r="97" spans="1:209" ht="12.75">
      <c r="A97" s="118">
        <v>106040107000000</v>
      </c>
      <c r="B97" s="71">
        <v>6</v>
      </c>
      <c r="C97" s="53" t="s">
        <v>55</v>
      </c>
      <c r="D97" s="53"/>
      <c r="E97" s="54">
        <v>15</v>
      </c>
      <c r="F97" s="54">
        <v>15</v>
      </c>
      <c r="G97" s="54">
        <v>100</v>
      </c>
      <c r="H97" s="55">
        <v>0</v>
      </c>
      <c r="I97" s="54">
        <v>134</v>
      </c>
      <c r="J97" s="54">
        <v>127</v>
      </c>
      <c r="K97" s="54">
        <v>94.77611940298507</v>
      </c>
      <c r="L97" s="55">
        <v>7</v>
      </c>
      <c r="M97" s="97">
        <v>5273</v>
      </c>
      <c r="N97" s="96">
        <v>5032</v>
      </c>
      <c r="O97" s="96">
        <v>5175</v>
      </c>
      <c r="P97" s="97">
        <v>98.14147544092548</v>
      </c>
      <c r="Q97" s="121">
        <v>0.12764772809799318</v>
      </c>
      <c r="R97" s="151"/>
      <c r="S97" s="133"/>
      <c r="T97" s="133"/>
      <c r="U97" s="162"/>
      <c r="V97" s="151"/>
      <c r="W97" s="149"/>
      <c r="X97" s="168"/>
      <c r="Y97" s="162"/>
      <c r="Z97" s="151"/>
      <c r="AA97" s="162"/>
      <c r="AC97" s="150"/>
      <c r="AD97" s="149"/>
      <c r="AE97" s="155"/>
      <c r="GW97" s="96">
        <v>15</v>
      </c>
      <c r="GX97" s="96">
        <v>15</v>
      </c>
      <c r="GY97" s="96">
        <v>134</v>
      </c>
      <c r="GZ97" s="96">
        <v>133</v>
      </c>
      <c r="HA97" s="96">
        <v>5000</v>
      </c>
    </row>
    <row r="98" spans="1:209" ht="12.75">
      <c r="A98" s="118">
        <v>106040108000000</v>
      </c>
      <c r="B98" s="71">
        <v>7</v>
      </c>
      <c r="C98" s="53" t="s">
        <v>45</v>
      </c>
      <c r="D98" s="53"/>
      <c r="E98" s="54">
        <v>13</v>
      </c>
      <c r="F98" s="54">
        <v>13</v>
      </c>
      <c r="G98" s="54">
        <v>100</v>
      </c>
      <c r="H98" s="55">
        <v>0</v>
      </c>
      <c r="I98" s="54">
        <v>83</v>
      </c>
      <c r="J98" s="54">
        <v>77</v>
      </c>
      <c r="K98" s="54">
        <v>92.7710843373494</v>
      </c>
      <c r="L98" s="55">
        <v>6</v>
      </c>
      <c r="M98" s="97">
        <v>3550</v>
      </c>
      <c r="N98" s="96">
        <v>3637</v>
      </c>
      <c r="O98" s="96">
        <v>3739</v>
      </c>
      <c r="P98" s="97">
        <v>105.32394366197184</v>
      </c>
      <c r="Q98" s="121">
        <v>0.08593768912343556</v>
      </c>
      <c r="R98" s="151"/>
      <c r="S98" s="133"/>
      <c r="T98" s="133"/>
      <c r="U98" s="151"/>
      <c r="V98" s="151"/>
      <c r="W98" s="149"/>
      <c r="X98" s="168"/>
      <c r="Y98" s="151"/>
      <c r="Z98" s="151"/>
      <c r="AA98" s="162"/>
      <c r="AC98" s="150"/>
      <c r="AD98" s="149"/>
      <c r="AE98" s="155"/>
      <c r="GW98" s="96">
        <v>13</v>
      </c>
      <c r="GX98" s="96">
        <v>13</v>
      </c>
      <c r="GY98" s="96">
        <v>83</v>
      </c>
      <c r="GZ98" s="96">
        <v>76</v>
      </c>
      <c r="HA98" s="96">
        <v>3700</v>
      </c>
    </row>
    <row r="99" spans="1:209" ht="12.75">
      <c r="A99" s="118">
        <v>106040109000000</v>
      </c>
      <c r="B99" s="71">
        <v>8</v>
      </c>
      <c r="C99" s="53" t="s">
        <v>48</v>
      </c>
      <c r="D99" s="53"/>
      <c r="E99" s="72">
        <v>5</v>
      </c>
      <c r="F99" s="72">
        <v>5</v>
      </c>
      <c r="G99" s="72">
        <v>100</v>
      </c>
      <c r="H99" s="55">
        <v>0</v>
      </c>
      <c r="I99" s="54">
        <v>46</v>
      </c>
      <c r="J99" s="54">
        <v>43</v>
      </c>
      <c r="K99" s="72">
        <v>93.47826086956522</v>
      </c>
      <c r="L99" s="55">
        <v>3</v>
      </c>
      <c r="M99" s="97">
        <v>2392</v>
      </c>
      <c r="N99" s="96">
        <v>2123</v>
      </c>
      <c r="O99" s="96">
        <v>2252</v>
      </c>
      <c r="P99" s="100">
        <v>94.14715719063545</v>
      </c>
      <c r="Q99" s="121">
        <v>0.05790505700936842</v>
      </c>
      <c r="R99" s="151"/>
      <c r="S99" s="133"/>
      <c r="T99" s="133"/>
      <c r="U99" s="162"/>
      <c r="V99" s="151"/>
      <c r="W99" s="169"/>
      <c r="X99" s="168"/>
      <c r="Y99" s="162"/>
      <c r="Z99" s="151"/>
      <c r="AA99" s="170"/>
      <c r="AC99" s="150"/>
      <c r="AD99" s="149"/>
      <c r="AE99" s="155"/>
      <c r="GW99" s="96">
        <v>5</v>
      </c>
      <c r="GX99" s="96">
        <v>5</v>
      </c>
      <c r="GY99" s="96">
        <v>46</v>
      </c>
      <c r="GZ99" s="96">
        <v>46</v>
      </c>
      <c r="HA99" s="96">
        <v>2100</v>
      </c>
    </row>
    <row r="100" spans="1:209" ht="12.75">
      <c r="A100" s="118">
        <v>106040110000000</v>
      </c>
      <c r="B100" s="71">
        <v>9</v>
      </c>
      <c r="C100" s="53" t="s">
        <v>42</v>
      </c>
      <c r="D100" s="53"/>
      <c r="E100" s="54">
        <v>11</v>
      </c>
      <c r="F100" s="54">
        <v>11</v>
      </c>
      <c r="G100" s="54">
        <v>100</v>
      </c>
      <c r="H100" s="55">
        <v>0</v>
      </c>
      <c r="I100" s="54">
        <v>86</v>
      </c>
      <c r="J100" s="54">
        <v>84</v>
      </c>
      <c r="K100" s="54">
        <v>97.67441860465115</v>
      </c>
      <c r="L100" s="55">
        <v>2</v>
      </c>
      <c r="M100" s="97">
        <v>3711</v>
      </c>
      <c r="N100" s="96">
        <v>3756</v>
      </c>
      <c r="O100" s="96">
        <v>3925</v>
      </c>
      <c r="P100" s="97">
        <v>105.76663971975209</v>
      </c>
      <c r="Q100" s="121">
        <v>0.08983514488368152</v>
      </c>
      <c r="R100" s="151"/>
      <c r="S100" s="133"/>
      <c r="T100" s="133"/>
      <c r="U100" s="151"/>
      <c r="V100" s="151"/>
      <c r="W100" s="149"/>
      <c r="X100" s="168"/>
      <c r="Y100" s="151"/>
      <c r="Z100" s="151"/>
      <c r="AA100" s="162"/>
      <c r="AC100" s="150"/>
      <c r="AD100" s="149"/>
      <c r="AE100" s="155"/>
      <c r="GW100" s="96">
        <v>11</v>
      </c>
      <c r="GX100" s="96">
        <v>11</v>
      </c>
      <c r="GY100" s="96">
        <v>86</v>
      </c>
      <c r="GZ100" s="96">
        <v>86</v>
      </c>
      <c r="HA100" s="96">
        <v>3800</v>
      </c>
    </row>
    <row r="101" spans="1:209" ht="12.75">
      <c r="A101" s="118">
        <v>106040103000000</v>
      </c>
      <c r="B101" s="73">
        <v>10</v>
      </c>
      <c r="C101" s="74" t="s">
        <v>88</v>
      </c>
      <c r="D101" s="59"/>
      <c r="E101" s="60">
        <v>6</v>
      </c>
      <c r="F101" s="60">
        <v>6</v>
      </c>
      <c r="G101" s="60">
        <v>100</v>
      </c>
      <c r="H101" s="61">
        <v>0</v>
      </c>
      <c r="I101" s="54">
        <v>45</v>
      </c>
      <c r="J101" s="54">
        <v>37</v>
      </c>
      <c r="K101" s="60">
        <v>82.22222222222221</v>
      </c>
      <c r="L101" s="61">
        <v>8</v>
      </c>
      <c r="M101" s="97">
        <v>1880</v>
      </c>
      <c r="N101" s="98">
        <v>1853</v>
      </c>
      <c r="O101" s="98">
        <v>1925</v>
      </c>
      <c r="P101" s="99">
        <v>102.39361702127661</v>
      </c>
      <c r="Q101" s="121">
        <v>0.04551066353579123</v>
      </c>
      <c r="R101" s="151"/>
      <c r="S101" s="133"/>
      <c r="T101" s="133"/>
      <c r="U101" s="151"/>
      <c r="V101" s="151"/>
      <c r="W101" s="149"/>
      <c r="X101" s="168"/>
      <c r="Y101" s="151"/>
      <c r="Z101" s="151"/>
      <c r="AA101" s="162"/>
      <c r="AC101" s="150"/>
      <c r="AD101" s="149"/>
      <c r="AE101" s="155"/>
      <c r="GW101" s="98">
        <v>6</v>
      </c>
      <c r="GX101" s="98">
        <v>6</v>
      </c>
      <c r="GY101" s="98">
        <v>45</v>
      </c>
      <c r="GZ101" s="98">
        <v>41</v>
      </c>
      <c r="HA101" s="98">
        <v>1800</v>
      </c>
    </row>
    <row r="102" spans="1:209" ht="12.75" customHeight="1">
      <c r="A102" s="119"/>
      <c r="B102" s="210" t="s">
        <v>74</v>
      </c>
      <c r="C102" s="211"/>
      <c r="D102" s="212"/>
      <c r="E102" s="65">
        <v>112</v>
      </c>
      <c r="F102" s="65">
        <v>112</v>
      </c>
      <c r="G102" s="65">
        <v>100</v>
      </c>
      <c r="H102" s="75">
        <v>0</v>
      </c>
      <c r="I102" s="65">
        <v>820</v>
      </c>
      <c r="J102" s="65">
        <v>770</v>
      </c>
      <c r="K102" s="65">
        <v>93.90243902439023</v>
      </c>
      <c r="L102" s="75">
        <v>50</v>
      </c>
      <c r="M102" s="115">
        <v>41309</v>
      </c>
      <c r="N102" s="113">
        <f>SUM(N92:N101)</f>
        <v>43284</v>
      </c>
      <c r="O102" s="113">
        <v>44745</v>
      </c>
      <c r="P102" s="113">
        <v>108.31779999515845</v>
      </c>
      <c r="Q102" s="122">
        <v>1</v>
      </c>
      <c r="R102" s="156"/>
      <c r="S102" s="133"/>
      <c r="T102" s="133"/>
      <c r="U102" s="156"/>
      <c r="V102" s="156"/>
      <c r="W102" s="157"/>
      <c r="X102" s="168"/>
      <c r="Y102" s="156"/>
      <c r="Z102" s="156"/>
      <c r="AA102" s="156"/>
      <c r="AC102" s="150"/>
      <c r="AD102" s="149"/>
      <c r="AE102" s="155"/>
      <c r="GW102" s="65">
        <v>112</v>
      </c>
      <c r="GX102" s="65">
        <v>112</v>
      </c>
      <c r="GY102" s="65">
        <v>820</v>
      </c>
      <c r="GZ102" s="65">
        <v>803</v>
      </c>
      <c r="HA102" s="65">
        <v>43400</v>
      </c>
    </row>
    <row r="103" spans="13:209" ht="12.75">
      <c r="M103" s="67"/>
      <c r="N103" s="67"/>
      <c r="S103" s="133"/>
      <c r="T103" s="133"/>
      <c r="U103" s="159"/>
      <c r="X103" s="168"/>
      <c r="Y103" s="159"/>
      <c r="AC103" s="150"/>
      <c r="AD103" s="149"/>
      <c r="AE103" s="155"/>
      <c r="GW103" s="106">
        <v>112</v>
      </c>
      <c r="GX103" s="106">
        <v>112</v>
      </c>
      <c r="GY103" s="106">
        <v>820</v>
      </c>
      <c r="GZ103" s="106">
        <v>803</v>
      </c>
      <c r="HA103" s="106">
        <v>43400</v>
      </c>
    </row>
    <row r="104" spans="1:31" ht="15">
      <c r="A104" s="215" t="s">
        <v>53</v>
      </c>
      <c r="B104" s="215"/>
      <c r="C104" s="215"/>
      <c r="D104" s="215"/>
      <c r="E104" s="215"/>
      <c r="F104" s="215"/>
      <c r="G104" s="215"/>
      <c r="H104" s="215"/>
      <c r="I104" s="215"/>
      <c r="J104" s="215"/>
      <c r="K104" s="215"/>
      <c r="L104" s="215"/>
      <c r="M104" s="215"/>
      <c r="N104" s="215"/>
      <c r="O104" s="215"/>
      <c r="P104" s="215"/>
      <c r="R104" s="137"/>
      <c r="S104" s="133"/>
      <c r="T104" s="133"/>
      <c r="U104" s="137"/>
      <c r="V104" s="137"/>
      <c r="W104" s="138"/>
      <c r="X104" s="168"/>
      <c r="Y104" s="137"/>
      <c r="Z104" s="137"/>
      <c r="AA104" s="137"/>
      <c r="AC104" s="150"/>
      <c r="AD104" s="149"/>
      <c r="AE104" s="155"/>
    </row>
    <row r="105" spans="1:31" ht="12.75">
      <c r="A105" s="216" t="s">
        <v>84</v>
      </c>
      <c r="B105" s="216"/>
      <c r="C105" s="216"/>
      <c r="D105" s="216"/>
      <c r="E105" s="216"/>
      <c r="F105" s="216"/>
      <c r="G105" s="216"/>
      <c r="H105" s="216"/>
      <c r="I105" s="216"/>
      <c r="J105" s="216"/>
      <c r="K105" s="216"/>
      <c r="L105" s="216"/>
      <c r="M105" s="216"/>
      <c r="N105" s="216"/>
      <c r="O105" s="216"/>
      <c r="P105" s="216"/>
      <c r="R105" s="137"/>
      <c r="S105" s="133"/>
      <c r="T105" s="133"/>
      <c r="U105" s="137"/>
      <c r="V105" s="137"/>
      <c r="W105" s="138"/>
      <c r="X105" s="168"/>
      <c r="Y105" s="137"/>
      <c r="Z105" s="137"/>
      <c r="AA105" s="137"/>
      <c r="AC105" s="150"/>
      <c r="AD105" s="149"/>
      <c r="AE105" s="155"/>
    </row>
    <row r="106" spans="1:31" ht="12.7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R106" s="161"/>
      <c r="S106" s="133"/>
      <c r="T106" s="133"/>
      <c r="U106" s="161"/>
      <c r="V106" s="161"/>
      <c r="W106" s="144"/>
      <c r="X106" s="168"/>
      <c r="Y106" s="161"/>
      <c r="Z106" s="161"/>
      <c r="AA106" s="161"/>
      <c r="AC106" s="150"/>
      <c r="AD106" s="149"/>
      <c r="AE106" s="155"/>
    </row>
    <row r="107" spans="1:31" ht="12.75">
      <c r="A107" s="206" t="s">
        <v>133</v>
      </c>
      <c r="B107" s="206"/>
      <c r="C107" s="206"/>
      <c r="D107" s="206"/>
      <c r="E107" s="206"/>
      <c r="F107" s="206"/>
      <c r="G107" s="206"/>
      <c r="H107" s="206"/>
      <c r="I107" s="206"/>
      <c r="J107" s="206"/>
      <c r="K107" s="206"/>
      <c r="L107" s="206"/>
      <c r="M107" s="206"/>
      <c r="N107" s="206"/>
      <c r="O107" s="206"/>
      <c r="P107" s="206"/>
      <c r="R107" s="137"/>
      <c r="S107" s="133"/>
      <c r="T107" s="133"/>
      <c r="U107" s="137"/>
      <c r="V107" s="137"/>
      <c r="W107" s="138"/>
      <c r="X107" s="168"/>
      <c r="Y107" s="137"/>
      <c r="Z107" s="137"/>
      <c r="AA107" s="137"/>
      <c r="AC107" s="150"/>
      <c r="AD107" s="149"/>
      <c r="AE107" s="155"/>
    </row>
    <row r="108" spans="1:31" ht="12.75">
      <c r="A108" s="217"/>
      <c r="B108" s="217"/>
      <c r="C108" s="217"/>
      <c r="D108" s="217"/>
      <c r="E108" s="217"/>
      <c r="F108" s="217"/>
      <c r="G108" s="217"/>
      <c r="H108" s="217"/>
      <c r="I108" s="217"/>
      <c r="J108" s="217"/>
      <c r="K108" s="217"/>
      <c r="L108" s="217"/>
      <c r="M108" s="217"/>
      <c r="N108" s="217"/>
      <c r="O108" s="217"/>
      <c r="P108" s="217"/>
      <c r="R108" s="137"/>
      <c r="S108" s="133"/>
      <c r="T108" s="133"/>
      <c r="U108" s="137"/>
      <c r="V108" s="137"/>
      <c r="W108" s="138"/>
      <c r="X108" s="168"/>
      <c r="Y108" s="137"/>
      <c r="Z108" s="137"/>
      <c r="AA108" s="137"/>
      <c r="AC108" s="150"/>
      <c r="AD108" s="149"/>
      <c r="AE108" s="155"/>
    </row>
    <row r="109" spans="1:31" ht="12.75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R109" s="143"/>
      <c r="S109" s="133"/>
      <c r="T109" s="133"/>
      <c r="U109" s="143"/>
      <c r="V109" s="143"/>
      <c r="W109" s="144"/>
      <c r="X109" s="168"/>
      <c r="Y109" s="143"/>
      <c r="Z109" s="143"/>
      <c r="AA109" s="143"/>
      <c r="AC109" s="150"/>
      <c r="AD109" s="149"/>
      <c r="AE109" s="155"/>
    </row>
    <row r="110" spans="1:45" s="126" customFormat="1" ht="12" customHeight="1">
      <c r="A110" s="199" t="s">
        <v>143</v>
      </c>
      <c r="B110" s="218" t="s">
        <v>66</v>
      </c>
      <c r="C110" s="219"/>
      <c r="D110" s="199" t="s">
        <v>144</v>
      </c>
      <c r="E110" s="207" t="s">
        <v>99</v>
      </c>
      <c r="F110" s="208"/>
      <c r="G110" s="208"/>
      <c r="H110" s="209"/>
      <c r="I110" s="207" t="s">
        <v>67</v>
      </c>
      <c r="J110" s="208"/>
      <c r="K110" s="208"/>
      <c r="L110" s="209"/>
      <c r="M110" s="207" t="s">
        <v>100</v>
      </c>
      <c r="N110" s="208"/>
      <c r="O110" s="208"/>
      <c r="P110" s="209"/>
      <c r="R110" s="145"/>
      <c r="S110" s="133"/>
      <c r="T110" s="133"/>
      <c r="U110" s="238"/>
      <c r="V110" s="238"/>
      <c r="W110" s="238"/>
      <c r="X110" s="168"/>
      <c r="Y110" s="238"/>
      <c r="Z110" s="238"/>
      <c r="AA110" s="238"/>
      <c r="AB110" s="145"/>
      <c r="AC110" s="150"/>
      <c r="AD110" s="149"/>
      <c r="AE110" s="155"/>
      <c r="AF110" s="145"/>
      <c r="AG110" s="145"/>
      <c r="AH110" s="145"/>
      <c r="AI110" s="145"/>
      <c r="AJ110" s="145"/>
      <c r="AK110" s="145"/>
      <c r="AL110" s="145"/>
      <c r="AM110" s="145"/>
      <c r="AN110" s="145"/>
      <c r="AO110" s="145"/>
      <c r="AP110" s="145"/>
      <c r="AQ110" s="145"/>
      <c r="AR110" s="145"/>
      <c r="AS110" s="145"/>
    </row>
    <row r="111" spans="1:45" s="126" customFormat="1" ht="12" customHeight="1">
      <c r="A111" s="200"/>
      <c r="B111" s="220"/>
      <c r="C111" s="221"/>
      <c r="D111" s="200"/>
      <c r="E111" s="204" t="s">
        <v>68</v>
      </c>
      <c r="F111" s="207" t="s">
        <v>69</v>
      </c>
      <c r="G111" s="209"/>
      <c r="H111" s="204" t="s">
        <v>70</v>
      </c>
      <c r="I111" s="204" t="s">
        <v>68</v>
      </c>
      <c r="J111" s="207" t="s">
        <v>69</v>
      </c>
      <c r="K111" s="209"/>
      <c r="L111" s="204" t="s">
        <v>70</v>
      </c>
      <c r="M111" s="199" t="s">
        <v>145</v>
      </c>
      <c r="N111" s="188" t="s">
        <v>103</v>
      </c>
      <c r="O111" s="189"/>
      <c r="P111" s="190"/>
      <c r="R111" s="145"/>
      <c r="S111" s="133"/>
      <c r="T111" s="133"/>
      <c r="U111" s="239"/>
      <c r="V111" s="238"/>
      <c r="W111" s="238"/>
      <c r="X111" s="168"/>
      <c r="Y111" s="239"/>
      <c r="Z111" s="238"/>
      <c r="AA111" s="238"/>
      <c r="AB111" s="145"/>
      <c r="AC111" s="150"/>
      <c r="AD111" s="149"/>
      <c r="AE111" s="155"/>
      <c r="AF111" s="145"/>
      <c r="AG111" s="145"/>
      <c r="AH111" s="145"/>
      <c r="AI111" s="145"/>
      <c r="AJ111" s="145"/>
      <c r="AK111" s="145"/>
      <c r="AL111" s="145"/>
      <c r="AM111" s="145"/>
      <c r="AN111" s="145"/>
      <c r="AO111" s="145"/>
      <c r="AP111" s="145"/>
      <c r="AQ111" s="145"/>
      <c r="AR111" s="145"/>
      <c r="AS111" s="145"/>
    </row>
    <row r="112" spans="1:45" s="126" customFormat="1" ht="22.5">
      <c r="A112" s="201"/>
      <c r="B112" s="213" t="s">
        <v>134</v>
      </c>
      <c r="C112" s="214"/>
      <c r="D112" s="201"/>
      <c r="E112" s="205"/>
      <c r="F112" s="127" t="s">
        <v>105</v>
      </c>
      <c r="G112" s="125" t="s">
        <v>71</v>
      </c>
      <c r="H112" s="205"/>
      <c r="I112" s="205"/>
      <c r="J112" s="127" t="s">
        <v>105</v>
      </c>
      <c r="K112" s="125" t="s">
        <v>71</v>
      </c>
      <c r="L112" s="205"/>
      <c r="M112" s="201"/>
      <c r="N112" s="183" t="s">
        <v>155</v>
      </c>
      <c r="O112" s="183" t="s">
        <v>156</v>
      </c>
      <c r="P112" s="184" t="s">
        <v>71</v>
      </c>
      <c r="R112" s="147"/>
      <c r="S112" s="133"/>
      <c r="T112" s="133"/>
      <c r="U112" s="239"/>
      <c r="V112" s="147"/>
      <c r="W112" s="148"/>
      <c r="X112" s="168"/>
      <c r="Y112" s="239"/>
      <c r="Z112" s="147"/>
      <c r="AA112" s="146"/>
      <c r="AB112" s="145"/>
      <c r="AC112" s="150"/>
      <c r="AD112" s="149"/>
      <c r="AE112" s="155"/>
      <c r="AF112" s="145"/>
      <c r="AG112" s="145"/>
      <c r="AH112" s="145"/>
      <c r="AI112" s="145"/>
      <c r="AJ112" s="145"/>
      <c r="AK112" s="145"/>
      <c r="AL112" s="145"/>
      <c r="AM112" s="145"/>
      <c r="AN112" s="145"/>
      <c r="AO112" s="145"/>
      <c r="AP112" s="145"/>
      <c r="AQ112" s="145"/>
      <c r="AR112" s="145"/>
      <c r="AS112" s="145"/>
    </row>
    <row r="113" spans="1:31" ht="12.75">
      <c r="A113" s="90"/>
      <c r="B113" s="48" t="s">
        <v>87</v>
      </c>
      <c r="C113" s="49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121"/>
      <c r="R113" s="142"/>
      <c r="S113" s="133"/>
      <c r="T113" s="133"/>
      <c r="U113" s="142"/>
      <c r="V113" s="142"/>
      <c r="W113" s="149"/>
      <c r="X113" s="168"/>
      <c r="Y113" s="142"/>
      <c r="Z113" s="142"/>
      <c r="AA113" s="142"/>
      <c r="AC113" s="150"/>
      <c r="AD113" s="149"/>
      <c r="AE113" s="155"/>
    </row>
    <row r="114" spans="1:209" ht="12.75">
      <c r="A114" s="118">
        <v>106040111000000</v>
      </c>
      <c r="B114" s="90">
        <v>1</v>
      </c>
      <c r="C114" s="91" t="s">
        <v>125</v>
      </c>
      <c r="D114" s="103"/>
      <c r="E114" s="103">
        <v>17</v>
      </c>
      <c r="F114" s="103">
        <v>17</v>
      </c>
      <c r="G114" s="76">
        <v>100</v>
      </c>
      <c r="H114" s="55">
        <v>0</v>
      </c>
      <c r="I114" s="104">
        <v>34</v>
      </c>
      <c r="J114" s="104">
        <v>12</v>
      </c>
      <c r="K114" s="104">
        <v>35.294117647058826</v>
      </c>
      <c r="L114" s="104">
        <v>22</v>
      </c>
      <c r="M114" s="97">
        <v>1420</v>
      </c>
      <c r="N114" s="112">
        <v>1907</v>
      </c>
      <c r="O114" s="112">
        <v>1907</v>
      </c>
      <c r="P114" s="56">
        <v>134.29577464788733</v>
      </c>
      <c r="Q114" s="121">
        <v>0.06033823404436135</v>
      </c>
      <c r="R114" s="151"/>
      <c r="S114" s="133"/>
      <c r="T114" s="133"/>
      <c r="V114" s="151"/>
      <c r="W114" s="149"/>
      <c r="X114" s="168"/>
      <c r="Z114" s="151"/>
      <c r="AA114" s="154"/>
      <c r="AC114" s="150"/>
      <c r="AD114" s="149"/>
      <c r="AE114" s="155"/>
      <c r="GW114" s="112">
        <v>17</v>
      </c>
      <c r="GX114" s="112">
        <v>17</v>
      </c>
      <c r="GY114" s="112">
        <v>34</v>
      </c>
      <c r="GZ114" s="112">
        <v>12</v>
      </c>
      <c r="HA114" s="112">
        <v>2000</v>
      </c>
    </row>
    <row r="115" spans="1:209" ht="12.75">
      <c r="A115" s="118">
        <v>106040112000000</v>
      </c>
      <c r="B115" s="51">
        <v>2</v>
      </c>
      <c r="C115" s="52" t="s">
        <v>22</v>
      </c>
      <c r="D115" s="53"/>
      <c r="E115" s="54">
        <v>14</v>
      </c>
      <c r="F115" s="54">
        <v>14</v>
      </c>
      <c r="G115" s="76">
        <v>100</v>
      </c>
      <c r="H115" s="55">
        <v>0</v>
      </c>
      <c r="I115" s="54">
        <v>152</v>
      </c>
      <c r="J115" s="54">
        <v>133</v>
      </c>
      <c r="K115" s="76">
        <v>87.5</v>
      </c>
      <c r="L115" s="55">
        <v>19</v>
      </c>
      <c r="M115" s="97">
        <v>4983</v>
      </c>
      <c r="N115" s="96">
        <v>4700</v>
      </c>
      <c r="O115" s="96">
        <v>4795</v>
      </c>
      <c r="P115" s="56">
        <v>96.22717238611278</v>
      </c>
      <c r="Q115" s="121">
        <v>0.21173621143876944</v>
      </c>
      <c r="R115" s="151"/>
      <c r="S115" s="133"/>
      <c r="T115" s="133"/>
      <c r="U115" s="150"/>
      <c r="V115" s="151"/>
      <c r="W115" s="149"/>
      <c r="X115" s="168"/>
      <c r="Y115" s="150"/>
      <c r="Z115" s="151"/>
      <c r="AA115" s="154"/>
      <c r="AC115" s="150"/>
      <c r="AD115" s="149"/>
      <c r="AE115" s="155"/>
      <c r="GW115" s="96">
        <v>14</v>
      </c>
      <c r="GX115" s="96">
        <v>14</v>
      </c>
      <c r="GY115" s="96">
        <v>152</v>
      </c>
      <c r="GZ115" s="96">
        <v>132</v>
      </c>
      <c r="HA115" s="96">
        <v>4800</v>
      </c>
    </row>
    <row r="116" spans="1:209" ht="12.75">
      <c r="A116" s="118">
        <v>106040113000000</v>
      </c>
      <c r="B116" s="51">
        <v>3</v>
      </c>
      <c r="C116" s="52" t="s">
        <v>23</v>
      </c>
      <c r="D116" s="53"/>
      <c r="E116" s="54">
        <v>9</v>
      </c>
      <c r="F116" s="54">
        <v>9</v>
      </c>
      <c r="G116" s="76">
        <v>100</v>
      </c>
      <c r="H116" s="55">
        <v>0</v>
      </c>
      <c r="I116" s="54">
        <v>62</v>
      </c>
      <c r="J116" s="54">
        <v>56</v>
      </c>
      <c r="K116" s="76">
        <v>90.32258064516128</v>
      </c>
      <c r="L116" s="55">
        <v>6</v>
      </c>
      <c r="M116" s="97">
        <v>3079</v>
      </c>
      <c r="N116" s="96">
        <v>2867</v>
      </c>
      <c r="O116" s="96">
        <v>2919</v>
      </c>
      <c r="P116" s="56">
        <v>94.80350763234816</v>
      </c>
      <c r="Q116" s="121">
        <v>0.13083198776238633</v>
      </c>
      <c r="R116" s="151"/>
      <c r="S116" s="133"/>
      <c r="T116" s="133"/>
      <c r="U116" s="150"/>
      <c r="V116" s="151"/>
      <c r="W116" s="149"/>
      <c r="X116" s="168"/>
      <c r="Y116" s="150"/>
      <c r="Z116" s="151"/>
      <c r="AA116" s="154"/>
      <c r="AC116" s="150"/>
      <c r="AD116" s="149"/>
      <c r="AE116" s="155"/>
      <c r="GW116" s="96">
        <v>9</v>
      </c>
      <c r="GX116" s="96">
        <v>9</v>
      </c>
      <c r="GY116" s="96">
        <v>60</v>
      </c>
      <c r="GZ116" s="96">
        <v>52</v>
      </c>
      <c r="HA116" s="96">
        <v>2900</v>
      </c>
    </row>
    <row r="117" spans="1:209" ht="12.75">
      <c r="A117" s="118">
        <v>106040114000000</v>
      </c>
      <c r="B117" s="51">
        <v>4</v>
      </c>
      <c r="C117" s="52" t="s">
        <v>1</v>
      </c>
      <c r="D117" s="53"/>
      <c r="E117" s="54">
        <v>31</v>
      </c>
      <c r="F117" s="54">
        <v>31</v>
      </c>
      <c r="G117" s="76">
        <v>100</v>
      </c>
      <c r="H117" s="55">
        <v>0</v>
      </c>
      <c r="I117" s="54">
        <v>267</v>
      </c>
      <c r="J117" s="54">
        <v>250</v>
      </c>
      <c r="K117" s="76">
        <v>93.63295880149812</v>
      </c>
      <c r="L117" s="55">
        <v>17</v>
      </c>
      <c r="M117" s="97">
        <v>8997</v>
      </c>
      <c r="N117" s="96">
        <v>10248</v>
      </c>
      <c r="O117" s="96">
        <v>10441</v>
      </c>
      <c r="P117" s="56">
        <v>116.04979437590308</v>
      </c>
      <c r="Q117" s="121">
        <v>0.3822979518993796</v>
      </c>
      <c r="R117" s="151"/>
      <c r="S117" s="133"/>
      <c r="T117" s="133"/>
      <c r="V117" s="151"/>
      <c r="W117" s="149"/>
      <c r="X117" s="168"/>
      <c r="Z117" s="151"/>
      <c r="AA117" s="154"/>
      <c r="AC117" s="150"/>
      <c r="AD117" s="149"/>
      <c r="AE117" s="155"/>
      <c r="GW117" s="96">
        <v>31</v>
      </c>
      <c r="GX117" s="96">
        <v>31</v>
      </c>
      <c r="GY117" s="96">
        <v>267</v>
      </c>
      <c r="GZ117" s="96">
        <v>249</v>
      </c>
      <c r="HA117" s="96">
        <v>10400</v>
      </c>
    </row>
    <row r="118" spans="1:209" ht="12.75">
      <c r="A118" s="118">
        <v>106040115000000</v>
      </c>
      <c r="B118" s="57">
        <v>5</v>
      </c>
      <c r="C118" s="58" t="s">
        <v>46</v>
      </c>
      <c r="D118" s="59"/>
      <c r="E118" s="60">
        <v>12</v>
      </c>
      <c r="F118" s="60">
        <v>12</v>
      </c>
      <c r="G118" s="77">
        <v>100</v>
      </c>
      <c r="H118" s="61">
        <v>0</v>
      </c>
      <c r="I118" s="54">
        <v>129</v>
      </c>
      <c r="J118" s="54">
        <v>115</v>
      </c>
      <c r="K118" s="77">
        <v>89.14728682170544</v>
      </c>
      <c r="L118" s="61">
        <v>14</v>
      </c>
      <c r="M118" s="97">
        <v>5055</v>
      </c>
      <c r="N118" s="98">
        <v>5147</v>
      </c>
      <c r="O118" s="98">
        <v>5246</v>
      </c>
      <c r="P118" s="62">
        <v>103.77843719090009</v>
      </c>
      <c r="Q118" s="121">
        <v>0.21479561485510326</v>
      </c>
      <c r="R118" s="151"/>
      <c r="S118" s="133"/>
      <c r="T118" s="133"/>
      <c r="V118" s="151"/>
      <c r="W118" s="149"/>
      <c r="X118" s="168"/>
      <c r="Z118" s="151"/>
      <c r="AA118" s="154"/>
      <c r="AC118" s="150"/>
      <c r="AD118" s="149"/>
      <c r="AE118" s="155"/>
      <c r="GW118" s="98">
        <v>12</v>
      </c>
      <c r="GX118" s="98">
        <v>12</v>
      </c>
      <c r="GY118" s="98">
        <v>128</v>
      </c>
      <c r="GZ118" s="98">
        <v>114</v>
      </c>
      <c r="HA118" s="98">
        <v>5300</v>
      </c>
    </row>
    <row r="119" spans="1:209" ht="12.75" customHeight="1">
      <c r="A119" s="119"/>
      <c r="B119" s="210" t="s">
        <v>74</v>
      </c>
      <c r="C119" s="211"/>
      <c r="D119" s="212"/>
      <c r="E119" s="78">
        <v>83</v>
      </c>
      <c r="F119" s="78">
        <v>83</v>
      </c>
      <c r="G119" s="79">
        <v>100</v>
      </c>
      <c r="H119" s="64">
        <v>0</v>
      </c>
      <c r="I119" s="80">
        <v>644</v>
      </c>
      <c r="J119" s="80">
        <v>566</v>
      </c>
      <c r="K119" s="79">
        <v>87.88819875776397</v>
      </c>
      <c r="L119" s="80">
        <v>78</v>
      </c>
      <c r="M119" s="110">
        <v>23534</v>
      </c>
      <c r="N119" s="187">
        <f>SUM(N114:N118)</f>
        <v>24869</v>
      </c>
      <c r="O119" s="108">
        <v>25308</v>
      </c>
      <c r="P119" s="109">
        <v>107.53803008413358</v>
      </c>
      <c r="Q119" s="122">
        <v>0.9999999999999999</v>
      </c>
      <c r="R119" s="171"/>
      <c r="S119" s="133"/>
      <c r="T119" s="133"/>
      <c r="U119" s="171"/>
      <c r="V119" s="171"/>
      <c r="W119" s="157"/>
      <c r="X119" s="168"/>
      <c r="Y119" s="171"/>
      <c r="Z119" s="171"/>
      <c r="AA119" s="171"/>
      <c r="AC119" s="150"/>
      <c r="AD119" s="149"/>
      <c r="AE119" s="155"/>
      <c r="GW119" s="110">
        <v>83</v>
      </c>
      <c r="GX119" s="110">
        <v>83</v>
      </c>
      <c r="GY119" s="110">
        <v>641</v>
      </c>
      <c r="GZ119" s="110">
        <v>559</v>
      </c>
      <c r="HA119" s="110">
        <v>25400</v>
      </c>
    </row>
    <row r="120" spans="13:209" ht="12.75">
      <c r="M120" s="67"/>
      <c r="N120" s="67"/>
      <c r="S120" s="133"/>
      <c r="T120" s="133"/>
      <c r="U120" s="159"/>
      <c r="X120" s="168"/>
      <c r="Y120" s="159"/>
      <c r="AC120" s="150"/>
      <c r="AD120" s="149"/>
      <c r="AE120" s="155"/>
      <c r="GW120" s="67">
        <v>83</v>
      </c>
      <c r="GX120" s="67">
        <v>83</v>
      </c>
      <c r="GY120" s="67">
        <v>641</v>
      </c>
      <c r="GZ120" s="67">
        <v>559</v>
      </c>
      <c r="HA120" s="67">
        <v>25400</v>
      </c>
    </row>
    <row r="121" spans="1:209" ht="15">
      <c r="A121" s="215" t="s">
        <v>58</v>
      </c>
      <c r="B121" s="215"/>
      <c r="C121" s="215"/>
      <c r="D121" s="215"/>
      <c r="E121" s="215"/>
      <c r="F121" s="215"/>
      <c r="G121" s="215"/>
      <c r="H121" s="215"/>
      <c r="I121" s="215"/>
      <c r="J121" s="215"/>
      <c r="K121" s="215"/>
      <c r="L121" s="215"/>
      <c r="M121" s="215"/>
      <c r="N121" s="215"/>
      <c r="O121" s="215"/>
      <c r="P121" s="215"/>
      <c r="R121" s="137"/>
      <c r="S121" s="133"/>
      <c r="T121" s="133"/>
      <c r="U121" s="137"/>
      <c r="V121" s="137"/>
      <c r="W121" s="138"/>
      <c r="X121" s="168"/>
      <c r="Y121" s="137"/>
      <c r="Z121" s="137"/>
      <c r="AA121" s="137"/>
      <c r="AC121" s="150"/>
      <c r="AD121" s="149"/>
      <c r="AE121" s="155"/>
      <c r="GW121" s="67"/>
      <c r="GX121" s="67"/>
      <c r="GY121" s="67"/>
      <c r="GZ121" s="67"/>
      <c r="HA121" s="67"/>
    </row>
    <row r="122" spans="1:209" ht="12.75">
      <c r="A122" s="216" t="s">
        <v>85</v>
      </c>
      <c r="B122" s="216"/>
      <c r="C122" s="216"/>
      <c r="D122" s="216"/>
      <c r="E122" s="216"/>
      <c r="F122" s="216"/>
      <c r="G122" s="216"/>
      <c r="H122" s="216"/>
      <c r="I122" s="216"/>
      <c r="J122" s="216"/>
      <c r="K122" s="216"/>
      <c r="L122" s="216"/>
      <c r="M122" s="216"/>
      <c r="N122" s="216"/>
      <c r="O122" s="216"/>
      <c r="P122" s="216"/>
      <c r="R122" s="137"/>
      <c r="S122" s="133"/>
      <c r="T122" s="133"/>
      <c r="U122" s="137"/>
      <c r="V122" s="137"/>
      <c r="W122" s="138"/>
      <c r="Y122" s="137"/>
      <c r="Z122" s="137"/>
      <c r="AA122" s="137"/>
      <c r="AC122" s="150"/>
      <c r="AD122" s="149"/>
      <c r="AE122" s="155"/>
      <c r="GW122" s="66"/>
      <c r="GX122" s="66"/>
      <c r="GY122" s="66"/>
      <c r="GZ122" s="66"/>
      <c r="HA122" s="66"/>
    </row>
    <row r="123" spans="1:209" ht="12.75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R123" s="161"/>
      <c r="S123" s="133"/>
      <c r="T123" s="133"/>
      <c r="U123" s="161"/>
      <c r="V123" s="161"/>
      <c r="W123" s="144"/>
      <c r="X123" s="172"/>
      <c r="Y123" s="161"/>
      <c r="Z123" s="161"/>
      <c r="AA123" s="161"/>
      <c r="AC123" s="150"/>
      <c r="AD123" s="149"/>
      <c r="AE123" s="155"/>
      <c r="GW123" s="66"/>
      <c r="GX123" s="66"/>
      <c r="GY123" s="66"/>
      <c r="GZ123" s="66"/>
      <c r="HA123" s="66"/>
    </row>
    <row r="124" spans="1:209" ht="12.75">
      <c r="A124" s="206" t="s">
        <v>133</v>
      </c>
      <c r="B124" s="206"/>
      <c r="C124" s="206"/>
      <c r="D124" s="206"/>
      <c r="E124" s="206"/>
      <c r="F124" s="206"/>
      <c r="G124" s="206"/>
      <c r="H124" s="206"/>
      <c r="I124" s="206"/>
      <c r="J124" s="206"/>
      <c r="K124" s="206"/>
      <c r="L124" s="206"/>
      <c r="M124" s="206"/>
      <c r="N124" s="206"/>
      <c r="O124" s="206"/>
      <c r="P124" s="206"/>
      <c r="R124" s="137"/>
      <c r="S124" s="133"/>
      <c r="T124" s="133"/>
      <c r="U124" s="137"/>
      <c r="V124" s="137"/>
      <c r="W124" s="138"/>
      <c r="X124" s="145"/>
      <c r="Y124" s="137"/>
      <c r="Z124" s="137"/>
      <c r="AA124" s="137"/>
      <c r="AC124" s="150"/>
      <c r="AD124" s="149"/>
      <c r="AE124" s="155"/>
      <c r="GW124" s="66"/>
      <c r="GX124" s="66"/>
      <c r="GY124" s="66"/>
      <c r="GZ124" s="66"/>
      <c r="HA124" s="66"/>
    </row>
    <row r="125" spans="1:209" ht="12.75">
      <c r="A125" s="217"/>
      <c r="B125" s="217"/>
      <c r="C125" s="217"/>
      <c r="D125" s="217"/>
      <c r="E125" s="217"/>
      <c r="F125" s="217"/>
      <c r="G125" s="217"/>
      <c r="H125" s="217"/>
      <c r="I125" s="217"/>
      <c r="J125" s="217"/>
      <c r="K125" s="217"/>
      <c r="L125" s="217"/>
      <c r="M125" s="217"/>
      <c r="N125" s="217"/>
      <c r="O125" s="217"/>
      <c r="P125" s="217"/>
      <c r="R125" s="137"/>
      <c r="S125" s="133"/>
      <c r="T125" s="133"/>
      <c r="U125" s="137"/>
      <c r="V125" s="137"/>
      <c r="W125" s="138"/>
      <c r="X125" s="145"/>
      <c r="Y125" s="137"/>
      <c r="Z125" s="137"/>
      <c r="AA125" s="137"/>
      <c r="AC125" s="150"/>
      <c r="AD125" s="149"/>
      <c r="AE125" s="155"/>
      <c r="GW125" s="66"/>
      <c r="GX125" s="66"/>
      <c r="GY125" s="66"/>
      <c r="GZ125" s="66"/>
      <c r="HA125" s="66"/>
    </row>
    <row r="126" spans="1:209" ht="12.75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R126" s="143"/>
      <c r="S126" s="133"/>
      <c r="T126" s="133"/>
      <c r="U126" s="143"/>
      <c r="V126" s="143"/>
      <c r="W126" s="144"/>
      <c r="X126" s="145"/>
      <c r="Y126" s="143"/>
      <c r="Z126" s="143"/>
      <c r="AA126" s="143"/>
      <c r="AC126" s="150"/>
      <c r="AD126" s="149"/>
      <c r="AE126" s="155"/>
      <c r="GW126" s="66"/>
      <c r="GX126" s="66"/>
      <c r="GY126" s="66"/>
      <c r="GZ126" s="66"/>
      <c r="HA126" s="66"/>
    </row>
    <row r="127" spans="1:45" s="126" customFormat="1" ht="12" customHeight="1">
      <c r="A127" s="199" t="s">
        <v>143</v>
      </c>
      <c r="B127" s="218" t="s">
        <v>66</v>
      </c>
      <c r="C127" s="219"/>
      <c r="D127" s="199" t="s">
        <v>144</v>
      </c>
      <c r="E127" s="207" t="s">
        <v>99</v>
      </c>
      <c r="F127" s="208"/>
      <c r="G127" s="208"/>
      <c r="H127" s="209"/>
      <c r="I127" s="207" t="s">
        <v>67</v>
      </c>
      <c r="J127" s="208"/>
      <c r="K127" s="208"/>
      <c r="L127" s="209"/>
      <c r="M127" s="207" t="s">
        <v>100</v>
      </c>
      <c r="N127" s="208"/>
      <c r="O127" s="208"/>
      <c r="P127" s="209"/>
      <c r="R127" s="145"/>
      <c r="S127" s="133"/>
      <c r="T127" s="133"/>
      <c r="U127" s="238"/>
      <c r="V127" s="238"/>
      <c r="W127" s="238"/>
      <c r="X127" s="145"/>
      <c r="Y127" s="238"/>
      <c r="Z127" s="238"/>
      <c r="AA127" s="238"/>
      <c r="AB127" s="145"/>
      <c r="AC127" s="150"/>
      <c r="AD127" s="149"/>
      <c r="AE127" s="155"/>
      <c r="AF127" s="145"/>
      <c r="AG127" s="145"/>
      <c r="AH127" s="145"/>
      <c r="AI127" s="145"/>
      <c r="AJ127" s="145"/>
      <c r="AK127" s="145"/>
      <c r="AL127" s="145"/>
      <c r="AM127" s="145"/>
      <c r="AN127" s="145"/>
      <c r="AO127" s="145"/>
      <c r="AP127" s="145"/>
      <c r="AQ127" s="145"/>
      <c r="AR127" s="145"/>
      <c r="AS127" s="145"/>
    </row>
    <row r="128" spans="1:45" s="126" customFormat="1" ht="12" customHeight="1">
      <c r="A128" s="200"/>
      <c r="B128" s="220"/>
      <c r="C128" s="221"/>
      <c r="D128" s="200"/>
      <c r="E128" s="204" t="s">
        <v>68</v>
      </c>
      <c r="F128" s="207" t="s">
        <v>69</v>
      </c>
      <c r="G128" s="209"/>
      <c r="H128" s="204" t="s">
        <v>70</v>
      </c>
      <c r="I128" s="204" t="s">
        <v>68</v>
      </c>
      <c r="J128" s="207" t="s">
        <v>69</v>
      </c>
      <c r="K128" s="209"/>
      <c r="L128" s="204" t="s">
        <v>70</v>
      </c>
      <c r="M128" s="199" t="s">
        <v>145</v>
      </c>
      <c r="N128" s="188" t="s">
        <v>103</v>
      </c>
      <c r="O128" s="189"/>
      <c r="P128" s="190"/>
      <c r="R128" s="145"/>
      <c r="S128" s="133"/>
      <c r="T128" s="133"/>
      <c r="U128" s="239"/>
      <c r="V128" s="238"/>
      <c r="W128" s="238"/>
      <c r="X128" s="145"/>
      <c r="Y128" s="239"/>
      <c r="Z128" s="238"/>
      <c r="AA128" s="238"/>
      <c r="AB128" s="145"/>
      <c r="AC128" s="150"/>
      <c r="AD128" s="149"/>
      <c r="AE128" s="155"/>
      <c r="AF128" s="145"/>
      <c r="AG128" s="145"/>
      <c r="AH128" s="145"/>
      <c r="AI128" s="145"/>
      <c r="AJ128" s="145"/>
      <c r="AK128" s="145"/>
      <c r="AL128" s="145"/>
      <c r="AM128" s="145"/>
      <c r="AN128" s="145"/>
      <c r="AO128" s="145"/>
      <c r="AP128" s="145"/>
      <c r="AQ128" s="145"/>
      <c r="AR128" s="145"/>
      <c r="AS128" s="145"/>
    </row>
    <row r="129" spans="1:45" s="126" customFormat="1" ht="22.5">
      <c r="A129" s="201"/>
      <c r="B129" s="213" t="s">
        <v>134</v>
      </c>
      <c r="C129" s="214"/>
      <c r="D129" s="201"/>
      <c r="E129" s="205"/>
      <c r="F129" s="127" t="s">
        <v>105</v>
      </c>
      <c r="G129" s="125" t="s">
        <v>71</v>
      </c>
      <c r="H129" s="205"/>
      <c r="I129" s="205"/>
      <c r="J129" s="127" t="s">
        <v>105</v>
      </c>
      <c r="K129" s="125" t="s">
        <v>71</v>
      </c>
      <c r="L129" s="205"/>
      <c r="M129" s="201"/>
      <c r="N129" s="183" t="s">
        <v>155</v>
      </c>
      <c r="O129" s="183" t="s">
        <v>156</v>
      </c>
      <c r="P129" s="184" t="s">
        <v>71</v>
      </c>
      <c r="R129" s="147"/>
      <c r="S129" s="133"/>
      <c r="T129" s="133"/>
      <c r="U129" s="239"/>
      <c r="V129" s="147"/>
      <c r="W129" s="148"/>
      <c r="X129" s="145"/>
      <c r="Y129" s="239"/>
      <c r="Z129" s="147"/>
      <c r="AA129" s="146"/>
      <c r="AB129" s="145"/>
      <c r="AC129" s="150"/>
      <c r="AD129" s="149"/>
      <c r="AE129" s="155"/>
      <c r="AF129" s="145"/>
      <c r="AG129" s="145"/>
      <c r="AH129" s="145"/>
      <c r="AI129" s="145"/>
      <c r="AJ129" s="145"/>
      <c r="AK129" s="145"/>
      <c r="AL129" s="145"/>
      <c r="AM129" s="145"/>
      <c r="AN129" s="145"/>
      <c r="AO129" s="145"/>
      <c r="AP129" s="145"/>
      <c r="AQ129" s="145"/>
      <c r="AR129" s="145"/>
      <c r="AS129" s="145"/>
    </row>
    <row r="130" spans="1:209" ht="12.75">
      <c r="A130" s="90"/>
      <c r="B130" s="48" t="s">
        <v>72</v>
      </c>
      <c r="C130" s="49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R130" s="142"/>
      <c r="S130" s="133"/>
      <c r="T130" s="133"/>
      <c r="U130" s="142"/>
      <c r="V130" s="142"/>
      <c r="W130" s="149"/>
      <c r="X130" s="145"/>
      <c r="Y130" s="142"/>
      <c r="Z130" s="142"/>
      <c r="AA130" s="142"/>
      <c r="AC130" s="150"/>
      <c r="AD130" s="149"/>
      <c r="AE130" s="155"/>
      <c r="GW130" s="66"/>
      <c r="GX130" s="66"/>
      <c r="GY130" s="66"/>
      <c r="GZ130" s="66"/>
      <c r="HA130" s="66"/>
    </row>
    <row r="131" spans="1:209" ht="12.75">
      <c r="A131" s="118">
        <v>106050101000000</v>
      </c>
      <c r="B131" s="51">
        <v>1</v>
      </c>
      <c r="C131" s="52" t="s">
        <v>2</v>
      </c>
      <c r="D131" s="81">
        <v>30570</v>
      </c>
      <c r="E131" s="72">
        <v>14</v>
      </c>
      <c r="F131" s="72">
        <v>14</v>
      </c>
      <c r="G131" s="72">
        <v>100</v>
      </c>
      <c r="H131" s="55">
        <v>0</v>
      </c>
      <c r="I131" s="72">
        <v>29</v>
      </c>
      <c r="J131" s="72">
        <v>28</v>
      </c>
      <c r="K131" s="72">
        <v>96.55172413793103</v>
      </c>
      <c r="L131" s="55">
        <v>1</v>
      </c>
      <c r="M131" s="97">
        <v>5051</v>
      </c>
      <c r="N131" s="96">
        <v>3390</v>
      </c>
      <c r="O131" s="96">
        <v>3880</v>
      </c>
      <c r="P131" s="100">
        <v>76.8164719857454</v>
      </c>
      <c r="Q131" s="44"/>
      <c r="R131" s="151"/>
      <c r="S131" s="133"/>
      <c r="T131" s="133"/>
      <c r="U131" s="152"/>
      <c r="V131" s="151"/>
      <c r="W131" s="169"/>
      <c r="X131" s="145"/>
      <c r="Y131" s="152"/>
      <c r="Z131" s="151"/>
      <c r="AA131" s="170"/>
      <c r="AC131" s="150"/>
      <c r="AD131" s="149"/>
      <c r="AE131" s="155"/>
      <c r="GW131" s="96">
        <v>14</v>
      </c>
      <c r="GX131" s="96">
        <v>14</v>
      </c>
      <c r="GY131" s="96">
        <v>29</v>
      </c>
      <c r="GZ131" s="96">
        <v>28</v>
      </c>
      <c r="HA131" s="96">
        <v>5000</v>
      </c>
    </row>
    <row r="132" spans="1:209" ht="12.75">
      <c r="A132" s="118">
        <v>106050102000000</v>
      </c>
      <c r="B132" s="51">
        <v>2</v>
      </c>
      <c r="C132" s="52" t="s">
        <v>28</v>
      </c>
      <c r="D132" s="81">
        <v>38125</v>
      </c>
      <c r="E132" s="72">
        <v>23</v>
      </c>
      <c r="F132" s="72">
        <v>23</v>
      </c>
      <c r="G132" s="72">
        <v>100</v>
      </c>
      <c r="H132" s="55">
        <v>0</v>
      </c>
      <c r="I132" s="72">
        <v>74</v>
      </c>
      <c r="J132" s="72">
        <v>71</v>
      </c>
      <c r="K132" s="72">
        <v>95.94594594594594</v>
      </c>
      <c r="L132" s="55">
        <v>3</v>
      </c>
      <c r="M132" s="97">
        <v>11512</v>
      </c>
      <c r="N132" s="96">
        <v>11261</v>
      </c>
      <c r="O132" s="96">
        <v>12524</v>
      </c>
      <c r="P132" s="100">
        <v>108.79082696316887</v>
      </c>
      <c r="Q132" s="44"/>
      <c r="R132" s="151"/>
      <c r="S132" s="133"/>
      <c r="T132" s="133"/>
      <c r="U132" s="151"/>
      <c r="V132" s="151"/>
      <c r="W132" s="169"/>
      <c r="X132" s="145"/>
      <c r="Y132" s="152"/>
      <c r="Z132" s="151"/>
      <c r="AA132" s="170"/>
      <c r="AC132" s="150"/>
      <c r="AD132" s="149"/>
      <c r="AE132" s="155"/>
      <c r="GW132" s="96">
        <v>23</v>
      </c>
      <c r="GX132" s="96">
        <v>23</v>
      </c>
      <c r="GY132" s="96">
        <v>74</v>
      </c>
      <c r="GZ132" s="96">
        <v>72</v>
      </c>
      <c r="HA132" s="96">
        <v>11500</v>
      </c>
    </row>
    <row r="133" spans="1:209" ht="12.75">
      <c r="A133" s="118">
        <v>106050103000000</v>
      </c>
      <c r="B133" s="51">
        <v>3</v>
      </c>
      <c r="C133" s="52" t="s">
        <v>29</v>
      </c>
      <c r="D133" s="81">
        <v>33950</v>
      </c>
      <c r="E133" s="72">
        <v>14</v>
      </c>
      <c r="F133" s="72">
        <v>14</v>
      </c>
      <c r="G133" s="72">
        <v>100</v>
      </c>
      <c r="H133" s="55">
        <v>0</v>
      </c>
      <c r="I133" s="72">
        <v>21</v>
      </c>
      <c r="J133" s="72">
        <v>18</v>
      </c>
      <c r="K133" s="72">
        <v>85.71428571428571</v>
      </c>
      <c r="L133" s="55">
        <v>3</v>
      </c>
      <c r="M133" s="97">
        <v>4652</v>
      </c>
      <c r="N133" s="96">
        <v>2757</v>
      </c>
      <c r="O133" s="96">
        <v>3096</v>
      </c>
      <c r="P133" s="100">
        <v>66.55202063628548</v>
      </c>
      <c r="Q133" s="44"/>
      <c r="R133" s="151"/>
      <c r="S133" s="133"/>
      <c r="T133" s="133"/>
      <c r="U133" s="152"/>
      <c r="V133" s="151"/>
      <c r="W133" s="169"/>
      <c r="X133" s="145"/>
      <c r="Y133" s="152"/>
      <c r="Z133" s="151"/>
      <c r="AA133" s="170"/>
      <c r="AC133" s="150"/>
      <c r="AD133" s="149"/>
      <c r="AE133" s="155"/>
      <c r="GW133" s="96">
        <v>14</v>
      </c>
      <c r="GX133" s="96">
        <v>14</v>
      </c>
      <c r="GY133" s="96">
        <v>21</v>
      </c>
      <c r="GZ133" s="96">
        <v>18</v>
      </c>
      <c r="HA133" s="96">
        <v>4400</v>
      </c>
    </row>
    <row r="134" spans="1:209" ht="12.75">
      <c r="A134" s="118">
        <v>106050104000000</v>
      </c>
      <c r="B134" s="57">
        <v>4</v>
      </c>
      <c r="C134" s="82" t="s">
        <v>89</v>
      </c>
      <c r="D134" s="83">
        <v>34678</v>
      </c>
      <c r="E134" s="60">
        <v>10</v>
      </c>
      <c r="F134" s="60">
        <v>10</v>
      </c>
      <c r="G134" s="60">
        <v>100</v>
      </c>
      <c r="H134" s="61">
        <v>0</v>
      </c>
      <c r="I134" s="72">
        <v>3</v>
      </c>
      <c r="J134" s="72">
        <v>3</v>
      </c>
      <c r="K134" s="60">
        <v>100</v>
      </c>
      <c r="L134" s="61">
        <v>0</v>
      </c>
      <c r="M134" s="97">
        <v>3370</v>
      </c>
      <c r="N134" s="98">
        <v>813</v>
      </c>
      <c r="O134" s="98">
        <v>852</v>
      </c>
      <c r="P134" s="99">
        <v>25.281899109792285</v>
      </c>
      <c r="Q134" s="44"/>
      <c r="R134" s="151"/>
      <c r="S134" s="133"/>
      <c r="T134" s="133"/>
      <c r="U134" s="152"/>
      <c r="V134" s="151"/>
      <c r="W134" s="149"/>
      <c r="X134" s="145"/>
      <c r="Y134" s="152"/>
      <c r="Z134" s="151"/>
      <c r="AA134" s="162"/>
      <c r="AC134" s="150"/>
      <c r="AD134" s="149"/>
      <c r="AE134" s="155"/>
      <c r="GW134" s="98">
        <v>10</v>
      </c>
      <c r="GX134" s="98">
        <v>10</v>
      </c>
      <c r="GY134" s="98">
        <v>3</v>
      </c>
      <c r="GZ134" s="98">
        <v>3</v>
      </c>
      <c r="HA134" s="98">
        <v>3000</v>
      </c>
    </row>
    <row r="135" spans="1:209" ht="12.75">
      <c r="A135" s="119"/>
      <c r="B135" s="210" t="s">
        <v>74</v>
      </c>
      <c r="C135" s="211"/>
      <c r="D135" s="84"/>
      <c r="E135" s="63">
        <v>61</v>
      </c>
      <c r="F135" s="63">
        <v>61</v>
      </c>
      <c r="G135" s="63">
        <v>100</v>
      </c>
      <c r="H135" s="64">
        <v>0</v>
      </c>
      <c r="I135" s="65">
        <v>127</v>
      </c>
      <c r="J135" s="65">
        <v>120</v>
      </c>
      <c r="K135" s="63">
        <v>94.48818897637796</v>
      </c>
      <c r="L135" s="64">
        <v>7</v>
      </c>
      <c r="M135" s="110">
        <v>24585</v>
      </c>
      <c r="N135" s="115">
        <f>SUM(N131:N134)</f>
        <v>18221</v>
      </c>
      <c r="O135" s="115">
        <v>20352</v>
      </c>
      <c r="P135" s="116">
        <v>82.78218425869433</v>
      </c>
      <c r="R135" s="166"/>
      <c r="S135" s="133"/>
      <c r="T135" s="133"/>
      <c r="U135" s="156"/>
      <c r="V135" s="166"/>
      <c r="W135" s="157"/>
      <c r="X135" s="145"/>
      <c r="Y135" s="156"/>
      <c r="Z135" s="166"/>
      <c r="AA135" s="166"/>
      <c r="AC135" s="150"/>
      <c r="AD135" s="149"/>
      <c r="AE135" s="155"/>
      <c r="GW135" s="68">
        <v>61</v>
      </c>
      <c r="GX135" s="68">
        <v>61</v>
      </c>
      <c r="GY135" s="68">
        <v>127</v>
      </c>
      <c r="GZ135" s="68">
        <v>121</v>
      </c>
      <c r="HA135" s="68">
        <v>23900</v>
      </c>
    </row>
    <row r="136" spans="13:209" ht="12.75">
      <c r="M136" s="67"/>
      <c r="N136" s="67"/>
      <c r="S136" s="133"/>
      <c r="T136" s="133"/>
      <c r="U136" s="159"/>
      <c r="X136" s="145"/>
      <c r="AC136" s="150"/>
      <c r="AD136" s="149"/>
      <c r="AE136" s="155"/>
      <c r="GW136" s="107">
        <v>61</v>
      </c>
      <c r="GX136" s="107">
        <v>61</v>
      </c>
      <c r="GY136" s="107">
        <v>127</v>
      </c>
      <c r="GZ136" s="107">
        <v>121</v>
      </c>
      <c r="HA136" s="107">
        <v>23900</v>
      </c>
    </row>
    <row r="137" spans="1:209" ht="15">
      <c r="A137" s="215" t="s">
        <v>52</v>
      </c>
      <c r="B137" s="215"/>
      <c r="C137" s="215"/>
      <c r="D137" s="215"/>
      <c r="E137" s="215"/>
      <c r="F137" s="215"/>
      <c r="G137" s="215"/>
      <c r="H137" s="215"/>
      <c r="I137" s="215"/>
      <c r="J137" s="215"/>
      <c r="K137" s="215"/>
      <c r="L137" s="215"/>
      <c r="M137" s="215"/>
      <c r="N137" s="215"/>
      <c r="O137" s="215"/>
      <c r="P137" s="215"/>
      <c r="R137" s="137"/>
      <c r="S137" s="133"/>
      <c r="T137" s="133"/>
      <c r="U137" s="137"/>
      <c r="V137" s="137"/>
      <c r="W137" s="138"/>
      <c r="X137" s="145"/>
      <c r="Y137" s="137"/>
      <c r="Z137" s="137"/>
      <c r="AA137" s="137"/>
      <c r="AC137" s="150"/>
      <c r="AD137" s="149"/>
      <c r="AE137" s="155"/>
      <c r="GW137" s="66"/>
      <c r="GX137" s="66"/>
      <c r="GY137" s="66"/>
      <c r="GZ137" s="66"/>
      <c r="HA137" s="66"/>
    </row>
    <row r="138" spans="1:209" ht="12.75">
      <c r="A138" s="216" t="s">
        <v>86</v>
      </c>
      <c r="B138" s="216"/>
      <c r="C138" s="216"/>
      <c r="D138" s="216"/>
      <c r="E138" s="216"/>
      <c r="F138" s="216"/>
      <c r="G138" s="216"/>
      <c r="H138" s="216"/>
      <c r="I138" s="216"/>
      <c r="J138" s="216"/>
      <c r="K138" s="216"/>
      <c r="L138" s="216"/>
      <c r="M138" s="216"/>
      <c r="N138" s="216"/>
      <c r="O138" s="216"/>
      <c r="P138" s="216"/>
      <c r="R138" s="137"/>
      <c r="S138" s="133"/>
      <c r="T138" s="133"/>
      <c r="U138" s="137"/>
      <c r="V138" s="137"/>
      <c r="W138" s="138"/>
      <c r="X138" s="145"/>
      <c r="Y138" s="137"/>
      <c r="Z138" s="137"/>
      <c r="AA138" s="137"/>
      <c r="AC138" s="150"/>
      <c r="AD138" s="149"/>
      <c r="AE138" s="155"/>
      <c r="GW138" s="66"/>
      <c r="GX138" s="66"/>
      <c r="GY138" s="66"/>
      <c r="GZ138" s="66"/>
      <c r="HA138" s="66"/>
    </row>
    <row r="139" spans="1:209" ht="12.75">
      <c r="A139" s="45"/>
      <c r="B139" s="45"/>
      <c r="C139" s="45"/>
      <c r="D139" s="8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R139" s="161"/>
      <c r="S139" s="133"/>
      <c r="T139" s="133"/>
      <c r="U139" s="161"/>
      <c r="V139" s="161"/>
      <c r="W139" s="144"/>
      <c r="X139" s="145"/>
      <c r="Y139" s="161"/>
      <c r="Z139" s="161"/>
      <c r="AA139" s="161"/>
      <c r="AC139" s="150"/>
      <c r="AD139" s="149"/>
      <c r="AE139" s="155"/>
      <c r="GW139" s="66"/>
      <c r="GX139" s="66"/>
      <c r="GY139" s="66"/>
      <c r="GZ139" s="66"/>
      <c r="HA139" s="66"/>
    </row>
    <row r="140" spans="1:209" ht="12.75">
      <c r="A140" s="206" t="s">
        <v>133</v>
      </c>
      <c r="B140" s="206"/>
      <c r="C140" s="206"/>
      <c r="D140" s="206"/>
      <c r="E140" s="206"/>
      <c r="F140" s="206"/>
      <c r="G140" s="206"/>
      <c r="H140" s="206"/>
      <c r="I140" s="206"/>
      <c r="J140" s="206"/>
      <c r="K140" s="206"/>
      <c r="L140" s="206"/>
      <c r="M140" s="206"/>
      <c r="N140" s="206"/>
      <c r="O140" s="206"/>
      <c r="P140" s="206"/>
      <c r="R140" s="137"/>
      <c r="S140" s="133"/>
      <c r="T140" s="133"/>
      <c r="U140" s="137"/>
      <c r="V140" s="137"/>
      <c r="W140" s="138"/>
      <c r="X140" s="145"/>
      <c r="Y140" s="137"/>
      <c r="Z140" s="137"/>
      <c r="AA140" s="137"/>
      <c r="AC140" s="150"/>
      <c r="AD140" s="149"/>
      <c r="AE140" s="155"/>
      <c r="GW140" s="66"/>
      <c r="GX140" s="66"/>
      <c r="GY140" s="66"/>
      <c r="GZ140" s="66"/>
      <c r="HA140" s="66"/>
    </row>
    <row r="141" spans="1:209" ht="12.75">
      <c r="A141" s="217"/>
      <c r="B141" s="217"/>
      <c r="C141" s="217"/>
      <c r="D141" s="217"/>
      <c r="E141" s="217"/>
      <c r="F141" s="217"/>
      <c r="G141" s="217"/>
      <c r="H141" s="217"/>
      <c r="I141" s="217"/>
      <c r="J141" s="217"/>
      <c r="K141" s="217"/>
      <c r="L141" s="217"/>
      <c r="M141" s="217"/>
      <c r="N141" s="217"/>
      <c r="O141" s="217"/>
      <c r="P141" s="217"/>
      <c r="R141" s="137"/>
      <c r="S141" s="133"/>
      <c r="T141" s="133"/>
      <c r="U141" s="137"/>
      <c r="V141" s="137"/>
      <c r="W141" s="138"/>
      <c r="X141" s="145"/>
      <c r="Y141" s="137"/>
      <c r="Z141" s="137"/>
      <c r="AA141" s="137"/>
      <c r="AC141" s="150"/>
      <c r="AD141" s="149"/>
      <c r="AE141" s="155"/>
      <c r="GW141" s="66"/>
      <c r="GX141" s="66"/>
      <c r="GY141" s="66"/>
      <c r="GZ141" s="66"/>
      <c r="HA141" s="66"/>
    </row>
    <row r="142" spans="1:209" ht="12.75">
      <c r="A142" s="46"/>
      <c r="B142" s="46"/>
      <c r="C142" s="46"/>
      <c r="D142" s="8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R142" s="143"/>
      <c r="S142" s="133"/>
      <c r="T142" s="133"/>
      <c r="U142" s="143"/>
      <c r="V142" s="143"/>
      <c r="W142" s="144"/>
      <c r="X142" s="145"/>
      <c r="Y142" s="143"/>
      <c r="Z142" s="143"/>
      <c r="AA142" s="143"/>
      <c r="AC142" s="150"/>
      <c r="AD142" s="149"/>
      <c r="AE142" s="155"/>
      <c r="GW142" s="66"/>
      <c r="GX142" s="66"/>
      <c r="GY142" s="66"/>
      <c r="GZ142" s="66"/>
      <c r="HA142" s="66"/>
    </row>
    <row r="143" spans="1:45" s="126" customFormat="1" ht="12" customHeight="1">
      <c r="A143" s="199" t="s">
        <v>143</v>
      </c>
      <c r="B143" s="218" t="s">
        <v>66</v>
      </c>
      <c r="C143" s="219"/>
      <c r="D143" s="199" t="s">
        <v>144</v>
      </c>
      <c r="E143" s="207" t="s">
        <v>99</v>
      </c>
      <c r="F143" s="208"/>
      <c r="G143" s="208"/>
      <c r="H143" s="209"/>
      <c r="I143" s="207" t="s">
        <v>67</v>
      </c>
      <c r="J143" s="208"/>
      <c r="K143" s="208"/>
      <c r="L143" s="209"/>
      <c r="M143" s="207" t="s">
        <v>100</v>
      </c>
      <c r="N143" s="208"/>
      <c r="O143" s="208"/>
      <c r="P143" s="209"/>
      <c r="R143" s="145"/>
      <c r="S143" s="133"/>
      <c r="T143" s="133"/>
      <c r="U143" s="238"/>
      <c r="V143" s="238"/>
      <c r="W143" s="238"/>
      <c r="X143" s="158"/>
      <c r="Y143" s="238"/>
      <c r="Z143" s="238"/>
      <c r="AA143" s="238"/>
      <c r="AB143" s="145"/>
      <c r="AC143" s="150"/>
      <c r="AD143" s="149"/>
      <c r="AE143" s="155"/>
      <c r="AF143" s="145"/>
      <c r="AG143" s="145"/>
      <c r="AH143" s="145"/>
      <c r="AI143" s="145"/>
      <c r="AJ143" s="145"/>
      <c r="AK143" s="145"/>
      <c r="AL143" s="145"/>
      <c r="AM143" s="145"/>
      <c r="AN143" s="145"/>
      <c r="AO143" s="145"/>
      <c r="AP143" s="145"/>
      <c r="AQ143" s="145"/>
      <c r="AR143" s="145"/>
      <c r="AS143" s="145"/>
    </row>
    <row r="144" spans="1:45" s="126" customFormat="1" ht="12" customHeight="1">
      <c r="A144" s="200"/>
      <c r="B144" s="220"/>
      <c r="C144" s="221"/>
      <c r="D144" s="200"/>
      <c r="E144" s="204" t="s">
        <v>68</v>
      </c>
      <c r="F144" s="207" t="s">
        <v>69</v>
      </c>
      <c r="G144" s="209"/>
      <c r="H144" s="204" t="s">
        <v>70</v>
      </c>
      <c r="I144" s="204" t="s">
        <v>68</v>
      </c>
      <c r="J144" s="207" t="s">
        <v>69</v>
      </c>
      <c r="K144" s="209"/>
      <c r="L144" s="204" t="s">
        <v>70</v>
      </c>
      <c r="M144" s="199" t="s">
        <v>145</v>
      </c>
      <c r="N144" s="188" t="s">
        <v>103</v>
      </c>
      <c r="O144" s="189"/>
      <c r="P144" s="190"/>
      <c r="R144" s="145"/>
      <c r="S144" s="133"/>
      <c r="T144" s="133"/>
      <c r="U144" s="239"/>
      <c r="V144" s="238"/>
      <c r="W144" s="238"/>
      <c r="X144" s="173"/>
      <c r="Y144" s="239"/>
      <c r="Z144" s="238"/>
      <c r="AA144" s="238"/>
      <c r="AB144" s="145"/>
      <c r="AC144" s="150"/>
      <c r="AD144" s="149"/>
      <c r="AE144" s="155"/>
      <c r="AF144" s="145"/>
      <c r="AG144" s="145"/>
      <c r="AH144" s="145"/>
      <c r="AI144" s="145"/>
      <c r="AJ144" s="145"/>
      <c r="AK144" s="145"/>
      <c r="AL144" s="145"/>
      <c r="AM144" s="145"/>
      <c r="AN144" s="145"/>
      <c r="AO144" s="145"/>
      <c r="AP144" s="145"/>
      <c r="AQ144" s="145"/>
      <c r="AR144" s="145"/>
      <c r="AS144" s="145"/>
    </row>
    <row r="145" spans="1:45" s="126" customFormat="1" ht="22.5">
      <c r="A145" s="201"/>
      <c r="B145" s="213" t="s">
        <v>134</v>
      </c>
      <c r="C145" s="214"/>
      <c r="D145" s="201"/>
      <c r="E145" s="205"/>
      <c r="F145" s="127" t="s">
        <v>105</v>
      </c>
      <c r="G145" s="125" t="s">
        <v>71</v>
      </c>
      <c r="H145" s="205"/>
      <c r="I145" s="205"/>
      <c r="J145" s="127" t="s">
        <v>105</v>
      </c>
      <c r="K145" s="125" t="s">
        <v>71</v>
      </c>
      <c r="L145" s="205"/>
      <c r="M145" s="201"/>
      <c r="N145" s="183" t="s">
        <v>155</v>
      </c>
      <c r="O145" s="183" t="s">
        <v>156</v>
      </c>
      <c r="P145" s="184" t="s">
        <v>71</v>
      </c>
      <c r="R145" s="147"/>
      <c r="S145" s="133"/>
      <c r="T145" s="133"/>
      <c r="U145" s="239"/>
      <c r="V145" s="147"/>
      <c r="W145" s="148"/>
      <c r="X145" s="174"/>
      <c r="Y145" s="239"/>
      <c r="Z145" s="147"/>
      <c r="AA145" s="146"/>
      <c r="AB145" s="145"/>
      <c r="AC145" s="150"/>
      <c r="AD145" s="149"/>
      <c r="AE145" s="155"/>
      <c r="AF145" s="145"/>
      <c r="AG145" s="145"/>
      <c r="AH145" s="145"/>
      <c r="AI145" s="145"/>
      <c r="AJ145" s="145"/>
      <c r="AK145" s="145"/>
      <c r="AL145" s="145"/>
      <c r="AM145" s="145"/>
      <c r="AN145" s="145"/>
      <c r="AO145" s="145"/>
      <c r="AP145" s="145"/>
      <c r="AQ145" s="145"/>
      <c r="AR145" s="145"/>
      <c r="AS145" s="145"/>
    </row>
    <row r="146" spans="1:209" ht="12.75">
      <c r="A146" s="90"/>
      <c r="B146" s="48" t="s">
        <v>72</v>
      </c>
      <c r="C146" s="49"/>
      <c r="D146" s="87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88"/>
      <c r="P146" s="88"/>
      <c r="R146" s="175"/>
      <c r="S146" s="133"/>
      <c r="T146" s="133"/>
      <c r="U146" s="142"/>
      <c r="V146" s="175"/>
      <c r="W146" s="149"/>
      <c r="X146" s="174"/>
      <c r="Y146" s="142"/>
      <c r="Z146" s="175"/>
      <c r="AA146" s="175"/>
      <c r="AC146" s="150"/>
      <c r="AD146" s="149"/>
      <c r="AE146" s="155"/>
      <c r="GW146" s="66"/>
      <c r="GX146" s="66"/>
      <c r="GY146" s="66"/>
      <c r="GZ146" s="66"/>
      <c r="HA146" s="66"/>
    </row>
    <row r="147" spans="1:209" ht="12.75">
      <c r="A147" s="118">
        <v>106050105000000</v>
      </c>
      <c r="B147" s="51">
        <v>1</v>
      </c>
      <c r="C147" s="52" t="s">
        <v>31</v>
      </c>
      <c r="D147" s="81">
        <v>35951</v>
      </c>
      <c r="E147" s="54">
        <v>10</v>
      </c>
      <c r="F147" s="54">
        <v>10</v>
      </c>
      <c r="G147" s="54">
        <v>100</v>
      </c>
      <c r="H147" s="55">
        <v>0</v>
      </c>
      <c r="I147" s="54">
        <v>15</v>
      </c>
      <c r="J147" s="54">
        <v>4</v>
      </c>
      <c r="K147" s="54">
        <v>26.666666666666668</v>
      </c>
      <c r="L147" s="55">
        <v>11</v>
      </c>
      <c r="M147" s="97">
        <v>3045</v>
      </c>
      <c r="N147" s="96">
        <v>386</v>
      </c>
      <c r="O147" s="96">
        <v>394</v>
      </c>
      <c r="P147" s="97">
        <v>12.939244663382594</v>
      </c>
      <c r="R147" s="151"/>
      <c r="S147" s="133"/>
      <c r="T147" s="133"/>
      <c r="U147" s="152"/>
      <c r="V147" s="151"/>
      <c r="W147" s="149"/>
      <c r="X147" s="174"/>
      <c r="Y147" s="152"/>
      <c r="Z147" s="151"/>
      <c r="AA147" s="162"/>
      <c r="AC147" s="150"/>
      <c r="AD147" s="149"/>
      <c r="AE147" s="155"/>
      <c r="GW147" s="96">
        <v>10</v>
      </c>
      <c r="GX147" s="96">
        <v>10</v>
      </c>
      <c r="GY147" s="96">
        <v>15</v>
      </c>
      <c r="GZ147" s="96">
        <v>9</v>
      </c>
      <c r="HA147" s="96">
        <v>3000</v>
      </c>
    </row>
    <row r="148" spans="1:209" ht="12.75">
      <c r="A148" s="118">
        <v>106050113000000</v>
      </c>
      <c r="B148" s="51">
        <v>2</v>
      </c>
      <c r="C148" s="52" t="s">
        <v>90</v>
      </c>
      <c r="D148" s="81">
        <v>37165</v>
      </c>
      <c r="E148" s="54">
        <v>13</v>
      </c>
      <c r="F148" s="54">
        <v>13</v>
      </c>
      <c r="G148" s="54">
        <v>100</v>
      </c>
      <c r="H148" s="55">
        <v>0</v>
      </c>
      <c r="I148" s="54">
        <v>0</v>
      </c>
      <c r="J148" s="54">
        <v>0</v>
      </c>
      <c r="K148" s="54">
        <v>0</v>
      </c>
      <c r="L148" s="55">
        <v>0</v>
      </c>
      <c r="M148" s="97">
        <v>3294</v>
      </c>
      <c r="N148" s="96">
        <v>635</v>
      </c>
      <c r="O148" s="96">
        <v>668</v>
      </c>
      <c r="P148" s="97">
        <v>20.279295689131754</v>
      </c>
      <c r="R148" s="151"/>
      <c r="S148" s="133"/>
      <c r="T148" s="133"/>
      <c r="U148" s="152"/>
      <c r="V148" s="151"/>
      <c r="W148" s="149"/>
      <c r="X148" s="174"/>
      <c r="Y148" s="152"/>
      <c r="Z148" s="151"/>
      <c r="AA148" s="162"/>
      <c r="AC148" s="150"/>
      <c r="AD148" s="149"/>
      <c r="AE148" s="155"/>
      <c r="GW148" s="96">
        <v>13</v>
      </c>
      <c r="GX148" s="96">
        <v>13</v>
      </c>
      <c r="GY148" s="96">
        <v>0</v>
      </c>
      <c r="GZ148" s="96">
        <v>4</v>
      </c>
      <c r="HA148" s="96">
        <v>3000</v>
      </c>
    </row>
    <row r="149" spans="1:209" ht="12.75">
      <c r="A149" s="118">
        <v>106050209000000</v>
      </c>
      <c r="B149" s="51">
        <v>3</v>
      </c>
      <c r="C149" s="52" t="s">
        <v>91</v>
      </c>
      <c r="D149" s="81">
        <v>35660</v>
      </c>
      <c r="E149" s="54">
        <v>12</v>
      </c>
      <c r="F149" s="54">
        <v>12</v>
      </c>
      <c r="G149" s="54">
        <v>100</v>
      </c>
      <c r="H149" s="55">
        <v>0</v>
      </c>
      <c r="I149" s="54">
        <v>0</v>
      </c>
      <c r="J149" s="54">
        <v>0</v>
      </c>
      <c r="K149" s="54">
        <v>0</v>
      </c>
      <c r="L149" s="55">
        <v>0</v>
      </c>
      <c r="M149" s="97">
        <v>1184</v>
      </c>
      <c r="N149" s="96">
        <v>765</v>
      </c>
      <c r="O149" s="96">
        <v>819</v>
      </c>
      <c r="P149" s="97">
        <v>69.1722972972973</v>
      </c>
      <c r="R149" s="151"/>
      <c r="S149" s="133"/>
      <c r="T149" s="133"/>
      <c r="U149" s="152"/>
      <c r="V149" s="151"/>
      <c r="W149" s="149"/>
      <c r="X149" s="174"/>
      <c r="Y149" s="152"/>
      <c r="Z149" s="151"/>
      <c r="AA149" s="162"/>
      <c r="AC149" s="150"/>
      <c r="AD149" s="149"/>
      <c r="AE149" s="155"/>
      <c r="GW149" s="96">
        <v>12</v>
      </c>
      <c r="GX149" s="96">
        <v>12</v>
      </c>
      <c r="GY149" s="96">
        <v>0</v>
      </c>
      <c r="GZ149" s="96">
        <v>12</v>
      </c>
      <c r="HA149" s="96">
        <v>1000</v>
      </c>
    </row>
    <row r="150" spans="1:209" ht="12.75">
      <c r="A150" s="118">
        <v>106050107000000</v>
      </c>
      <c r="B150" s="51">
        <v>4</v>
      </c>
      <c r="C150" s="52" t="s">
        <v>34</v>
      </c>
      <c r="D150" s="81">
        <v>30754</v>
      </c>
      <c r="E150" s="54">
        <v>17</v>
      </c>
      <c r="F150" s="54">
        <v>17</v>
      </c>
      <c r="G150" s="54">
        <v>100</v>
      </c>
      <c r="H150" s="55">
        <v>0</v>
      </c>
      <c r="I150" s="54">
        <v>2</v>
      </c>
      <c r="J150" s="54">
        <v>2</v>
      </c>
      <c r="K150" s="54">
        <v>100</v>
      </c>
      <c r="L150" s="55">
        <v>0</v>
      </c>
      <c r="M150" s="97">
        <v>5103</v>
      </c>
      <c r="N150" s="96">
        <v>4481</v>
      </c>
      <c r="O150" s="96">
        <v>4549</v>
      </c>
      <c r="P150" s="97">
        <v>89.14364099549285</v>
      </c>
      <c r="R150" s="151"/>
      <c r="S150" s="133"/>
      <c r="T150" s="133"/>
      <c r="U150" s="152"/>
      <c r="V150" s="151"/>
      <c r="W150" s="149"/>
      <c r="X150" s="174"/>
      <c r="Y150" s="152"/>
      <c r="Z150" s="151"/>
      <c r="AA150" s="162"/>
      <c r="AC150" s="150"/>
      <c r="AD150" s="149"/>
      <c r="AE150" s="155"/>
      <c r="GW150" s="96">
        <v>17</v>
      </c>
      <c r="GX150" s="96">
        <v>17</v>
      </c>
      <c r="GY150" s="96">
        <v>2</v>
      </c>
      <c r="GZ150" s="96">
        <v>15</v>
      </c>
      <c r="HA150" s="96">
        <v>5000</v>
      </c>
    </row>
    <row r="151" spans="1:209" ht="12.75">
      <c r="A151" s="118">
        <v>106050106000000</v>
      </c>
      <c r="B151" s="51">
        <v>5</v>
      </c>
      <c r="C151" s="52" t="s">
        <v>92</v>
      </c>
      <c r="D151" s="81">
        <v>34168</v>
      </c>
      <c r="E151" s="54">
        <v>16</v>
      </c>
      <c r="F151" s="54">
        <v>16</v>
      </c>
      <c r="G151" s="54">
        <v>100</v>
      </c>
      <c r="H151" s="55">
        <v>0</v>
      </c>
      <c r="I151" s="54">
        <v>6</v>
      </c>
      <c r="J151" s="54">
        <v>6</v>
      </c>
      <c r="K151" s="54">
        <v>0</v>
      </c>
      <c r="L151" s="55">
        <v>0</v>
      </c>
      <c r="M151" s="97">
        <v>5812</v>
      </c>
      <c r="N151" s="96">
        <v>246</v>
      </c>
      <c r="O151" s="96">
        <v>246</v>
      </c>
      <c r="P151" s="97">
        <v>4.232622161046112</v>
      </c>
      <c r="R151" s="151"/>
      <c r="S151" s="133"/>
      <c r="T151" s="133"/>
      <c r="U151" s="152"/>
      <c r="V151" s="151"/>
      <c r="W151" s="149"/>
      <c r="X151" s="174"/>
      <c r="Y151" s="152"/>
      <c r="Z151" s="151"/>
      <c r="AA151" s="162"/>
      <c r="AC151" s="150"/>
      <c r="AD151" s="149"/>
      <c r="AE151" s="155"/>
      <c r="GW151" s="96">
        <v>16</v>
      </c>
      <c r="GX151" s="96">
        <v>16</v>
      </c>
      <c r="GY151" s="96">
        <v>6</v>
      </c>
      <c r="GZ151" s="96">
        <v>3</v>
      </c>
      <c r="HA151" s="96">
        <v>6000</v>
      </c>
    </row>
    <row r="152" spans="1:209" ht="12.75">
      <c r="A152" s="118">
        <v>106050108000000</v>
      </c>
      <c r="B152" s="51">
        <v>6</v>
      </c>
      <c r="C152" s="52" t="s">
        <v>93</v>
      </c>
      <c r="D152" s="81">
        <v>34123</v>
      </c>
      <c r="E152" s="54">
        <v>18</v>
      </c>
      <c r="F152" s="54">
        <v>18</v>
      </c>
      <c r="G152" s="54">
        <v>100</v>
      </c>
      <c r="H152" s="55">
        <v>0</v>
      </c>
      <c r="I152" s="54">
        <v>90</v>
      </c>
      <c r="J152" s="54">
        <v>14</v>
      </c>
      <c r="K152" s="54">
        <v>15.555555555555555</v>
      </c>
      <c r="L152" s="55">
        <v>76</v>
      </c>
      <c r="M152" s="97">
        <v>9490</v>
      </c>
      <c r="N152" s="96">
        <v>3558</v>
      </c>
      <c r="O152" s="96">
        <v>3697</v>
      </c>
      <c r="P152" s="97">
        <v>38.95679662802951</v>
      </c>
      <c r="R152" s="151"/>
      <c r="S152" s="133"/>
      <c r="T152" s="133"/>
      <c r="U152" s="152"/>
      <c r="V152" s="151"/>
      <c r="W152" s="149"/>
      <c r="X152" s="174"/>
      <c r="Y152" s="152"/>
      <c r="Z152" s="151"/>
      <c r="AA152" s="162"/>
      <c r="AC152" s="150"/>
      <c r="AD152" s="149"/>
      <c r="AE152" s="155"/>
      <c r="GW152" s="96">
        <v>18</v>
      </c>
      <c r="GX152" s="96">
        <v>18</v>
      </c>
      <c r="GY152" s="96">
        <v>90</v>
      </c>
      <c r="GZ152" s="96">
        <v>10</v>
      </c>
      <c r="HA152" s="96">
        <v>9500</v>
      </c>
    </row>
    <row r="153" spans="1:209" ht="12.75">
      <c r="A153" s="118">
        <v>106050109000000</v>
      </c>
      <c r="B153" s="51">
        <v>7</v>
      </c>
      <c r="C153" s="52" t="s">
        <v>41</v>
      </c>
      <c r="D153" s="81">
        <v>30922</v>
      </c>
      <c r="E153" s="54">
        <v>11</v>
      </c>
      <c r="F153" s="54">
        <v>11</v>
      </c>
      <c r="G153" s="54">
        <v>100</v>
      </c>
      <c r="H153" s="55">
        <v>0</v>
      </c>
      <c r="I153" s="54">
        <v>3</v>
      </c>
      <c r="J153" s="54">
        <v>3</v>
      </c>
      <c r="K153" s="54">
        <v>100</v>
      </c>
      <c r="L153" s="55">
        <v>0</v>
      </c>
      <c r="M153" s="97">
        <v>2733</v>
      </c>
      <c r="N153" s="96">
        <v>2279</v>
      </c>
      <c r="O153" s="96">
        <v>2298</v>
      </c>
      <c r="P153" s="97">
        <v>84.08342480790341</v>
      </c>
      <c r="R153" s="151"/>
      <c r="S153" s="133"/>
      <c r="T153" s="133"/>
      <c r="U153" s="152"/>
      <c r="V153" s="151"/>
      <c r="W153" s="149"/>
      <c r="X153" s="174"/>
      <c r="Y153" s="152"/>
      <c r="Z153" s="151"/>
      <c r="AA153" s="162"/>
      <c r="AC153" s="150"/>
      <c r="AD153" s="149"/>
      <c r="AE153" s="155"/>
      <c r="GW153" s="96">
        <v>11</v>
      </c>
      <c r="GX153" s="96">
        <v>11</v>
      </c>
      <c r="GY153" s="96">
        <v>3</v>
      </c>
      <c r="GZ153" s="96">
        <v>11</v>
      </c>
      <c r="HA153" s="96">
        <v>2800</v>
      </c>
    </row>
    <row r="154" spans="1:209" ht="12.75">
      <c r="A154" s="118">
        <v>106050110000000</v>
      </c>
      <c r="B154" s="51">
        <v>8</v>
      </c>
      <c r="C154" s="52" t="s">
        <v>17</v>
      </c>
      <c r="D154" s="81">
        <v>33640</v>
      </c>
      <c r="E154" s="54">
        <v>31</v>
      </c>
      <c r="F154" s="54">
        <v>31</v>
      </c>
      <c r="G154" s="54">
        <v>100</v>
      </c>
      <c r="H154" s="55">
        <v>0</v>
      </c>
      <c r="I154" s="54">
        <v>251</v>
      </c>
      <c r="J154" s="54">
        <v>61</v>
      </c>
      <c r="K154" s="54">
        <v>24.302788844621514</v>
      </c>
      <c r="L154" s="55">
        <v>190</v>
      </c>
      <c r="M154" s="97">
        <v>15377</v>
      </c>
      <c r="N154" s="96">
        <v>6581</v>
      </c>
      <c r="O154" s="96">
        <v>6819</v>
      </c>
      <c r="P154" s="97">
        <v>44.34545099824413</v>
      </c>
      <c r="R154" s="151"/>
      <c r="S154" s="133"/>
      <c r="T154" s="133"/>
      <c r="U154" s="152"/>
      <c r="V154" s="151"/>
      <c r="W154" s="149"/>
      <c r="X154" s="174"/>
      <c r="Y154" s="152"/>
      <c r="Z154" s="151"/>
      <c r="AA154" s="162"/>
      <c r="AC154" s="150"/>
      <c r="AD154" s="149"/>
      <c r="AE154" s="155"/>
      <c r="GW154" s="96">
        <v>31</v>
      </c>
      <c r="GX154" s="96">
        <v>31</v>
      </c>
      <c r="GY154" s="96">
        <v>251</v>
      </c>
      <c r="GZ154" s="96">
        <v>60</v>
      </c>
      <c r="HA154" s="96">
        <v>15500</v>
      </c>
    </row>
    <row r="155" spans="1:209" ht="12.75">
      <c r="A155" s="118">
        <v>106050111000000</v>
      </c>
      <c r="B155" s="51">
        <v>9</v>
      </c>
      <c r="C155" s="52" t="s">
        <v>57</v>
      </c>
      <c r="D155" s="81">
        <v>34902</v>
      </c>
      <c r="E155" s="54">
        <v>10</v>
      </c>
      <c r="F155" s="54">
        <v>10</v>
      </c>
      <c r="G155" s="54">
        <v>100</v>
      </c>
      <c r="H155" s="55">
        <v>0</v>
      </c>
      <c r="I155" s="54">
        <v>83</v>
      </c>
      <c r="J155" s="54">
        <v>24</v>
      </c>
      <c r="K155" s="54">
        <v>28.915662650602407</v>
      </c>
      <c r="L155" s="55">
        <v>59</v>
      </c>
      <c r="M155" s="97">
        <v>6711</v>
      </c>
      <c r="N155" s="96">
        <v>2048</v>
      </c>
      <c r="O155" s="96">
        <v>2104</v>
      </c>
      <c r="P155" s="97">
        <v>31.35151244225898</v>
      </c>
      <c r="R155" s="151"/>
      <c r="S155" s="133"/>
      <c r="T155" s="133"/>
      <c r="U155" s="152"/>
      <c r="V155" s="151"/>
      <c r="W155" s="149"/>
      <c r="X155" s="174"/>
      <c r="Y155" s="152"/>
      <c r="Z155" s="151"/>
      <c r="AA155" s="162"/>
      <c r="AC155" s="150"/>
      <c r="AD155" s="149"/>
      <c r="AE155" s="155"/>
      <c r="GW155" s="96">
        <v>10</v>
      </c>
      <c r="GX155" s="96">
        <v>10</v>
      </c>
      <c r="GY155" s="96">
        <v>83</v>
      </c>
      <c r="GZ155" s="96">
        <v>24</v>
      </c>
      <c r="HA155" s="96">
        <v>6500</v>
      </c>
    </row>
    <row r="156" spans="1:209" ht="12.75">
      <c r="A156" s="118">
        <v>106050112000000</v>
      </c>
      <c r="B156" s="51">
        <v>10</v>
      </c>
      <c r="C156" s="52" t="s">
        <v>60</v>
      </c>
      <c r="D156" s="81">
        <v>33746</v>
      </c>
      <c r="E156" s="54">
        <v>31</v>
      </c>
      <c r="F156" s="54">
        <v>31</v>
      </c>
      <c r="G156" s="54">
        <v>100</v>
      </c>
      <c r="H156" s="55">
        <v>0</v>
      </c>
      <c r="I156" s="54">
        <v>189</v>
      </c>
      <c r="J156" s="54">
        <v>22</v>
      </c>
      <c r="K156" s="54">
        <v>11.64021164021164</v>
      </c>
      <c r="L156" s="55">
        <v>167</v>
      </c>
      <c r="M156" s="97">
        <v>16137</v>
      </c>
      <c r="N156" s="96">
        <v>3771</v>
      </c>
      <c r="O156" s="96">
        <v>4192</v>
      </c>
      <c r="P156" s="97">
        <v>25.977567081861558</v>
      </c>
      <c r="R156" s="151"/>
      <c r="S156" s="133"/>
      <c r="T156" s="133"/>
      <c r="U156" s="152"/>
      <c r="V156" s="151"/>
      <c r="W156" s="149"/>
      <c r="X156" s="174"/>
      <c r="Y156" s="152"/>
      <c r="Z156" s="151"/>
      <c r="AA156" s="162"/>
      <c r="AC156" s="150"/>
      <c r="AD156" s="149"/>
      <c r="AE156" s="155"/>
      <c r="GW156" s="96">
        <v>31</v>
      </c>
      <c r="GX156" s="96">
        <v>31</v>
      </c>
      <c r="GY156" s="96">
        <v>189</v>
      </c>
      <c r="GZ156" s="96">
        <v>25</v>
      </c>
      <c r="HA156" s="96">
        <v>16500</v>
      </c>
    </row>
    <row r="157" spans="1:209" ht="12.75">
      <c r="A157" s="120"/>
      <c r="B157" s="69" t="s">
        <v>73</v>
      </c>
      <c r="C157" s="52"/>
      <c r="D157" s="81"/>
      <c r="E157" s="54"/>
      <c r="F157" s="54"/>
      <c r="G157" s="54"/>
      <c r="H157" s="55"/>
      <c r="I157" s="54"/>
      <c r="J157" s="54"/>
      <c r="K157" s="54"/>
      <c r="L157" s="55"/>
      <c r="M157" s="97"/>
      <c r="N157" s="96"/>
      <c r="O157" s="96"/>
      <c r="P157" s="97"/>
      <c r="R157" s="151"/>
      <c r="S157" s="133"/>
      <c r="T157" s="133"/>
      <c r="U157" s="152"/>
      <c r="V157" s="151"/>
      <c r="W157" s="149"/>
      <c r="X157" s="174"/>
      <c r="Y157" s="152"/>
      <c r="Z157" s="151"/>
      <c r="AA157" s="162"/>
      <c r="AC157" s="150"/>
      <c r="AD157" s="149"/>
      <c r="AE157" s="155"/>
      <c r="GW157" s="96"/>
      <c r="GX157" s="96"/>
      <c r="GY157" s="96"/>
      <c r="GZ157" s="96"/>
      <c r="HA157" s="96"/>
    </row>
    <row r="158" spans="1:209" ht="12.75">
      <c r="A158" s="118">
        <v>106050208000000</v>
      </c>
      <c r="B158" s="51">
        <v>11</v>
      </c>
      <c r="C158" s="52" t="s">
        <v>94</v>
      </c>
      <c r="D158" s="81">
        <v>35467</v>
      </c>
      <c r="E158" s="54">
        <v>20</v>
      </c>
      <c r="F158" s="54">
        <v>20</v>
      </c>
      <c r="G158" s="54">
        <v>100</v>
      </c>
      <c r="H158" s="55">
        <v>0</v>
      </c>
      <c r="I158" s="54">
        <v>0</v>
      </c>
      <c r="J158" s="54">
        <v>0</v>
      </c>
      <c r="K158" s="54">
        <v>0</v>
      </c>
      <c r="L158" s="55">
        <v>0</v>
      </c>
      <c r="M158" s="97">
        <v>8445</v>
      </c>
      <c r="N158" s="96">
        <v>712</v>
      </c>
      <c r="O158" s="96">
        <v>712</v>
      </c>
      <c r="P158" s="97">
        <v>8.431024274718768</v>
      </c>
      <c r="R158" s="151"/>
      <c r="S158" s="133"/>
      <c r="T158" s="133"/>
      <c r="U158" s="152"/>
      <c r="V158" s="151"/>
      <c r="W158" s="149"/>
      <c r="X158" s="174"/>
      <c r="Y158" s="152"/>
      <c r="Z158" s="151"/>
      <c r="AA158" s="162"/>
      <c r="AC158" s="150"/>
      <c r="AD158" s="149"/>
      <c r="AE158" s="155"/>
      <c r="GW158" s="96">
        <v>20</v>
      </c>
      <c r="GX158" s="96">
        <v>20</v>
      </c>
      <c r="GY158" s="96">
        <v>9</v>
      </c>
      <c r="GZ158" s="96">
        <v>10</v>
      </c>
      <c r="HA158" s="96">
        <v>8000</v>
      </c>
    </row>
    <row r="159" spans="1:209" ht="12.75">
      <c r="A159" s="118">
        <v>106050115000000</v>
      </c>
      <c r="B159" s="51">
        <v>12</v>
      </c>
      <c r="C159" s="52" t="s">
        <v>32</v>
      </c>
      <c r="D159" s="81">
        <v>35293</v>
      </c>
      <c r="E159" s="54">
        <v>22</v>
      </c>
      <c r="F159" s="54">
        <v>22</v>
      </c>
      <c r="G159" s="54">
        <v>100</v>
      </c>
      <c r="H159" s="55">
        <v>0</v>
      </c>
      <c r="I159" s="54">
        <v>73</v>
      </c>
      <c r="J159" s="54">
        <v>15</v>
      </c>
      <c r="K159" s="54">
        <v>20.54794520547945</v>
      </c>
      <c r="L159" s="55">
        <v>58</v>
      </c>
      <c r="M159" s="97">
        <v>17983</v>
      </c>
      <c r="N159" s="96">
        <v>2318</v>
      </c>
      <c r="O159" s="96">
        <v>2396</v>
      </c>
      <c r="P159" s="97">
        <v>13.323694600455987</v>
      </c>
      <c r="R159" s="151"/>
      <c r="S159" s="133"/>
      <c r="T159" s="133"/>
      <c r="U159" s="152"/>
      <c r="V159" s="151"/>
      <c r="W159" s="149"/>
      <c r="X159" s="174"/>
      <c r="Y159" s="152"/>
      <c r="Z159" s="151"/>
      <c r="AA159" s="162"/>
      <c r="AC159" s="150"/>
      <c r="AD159" s="149"/>
      <c r="AE159" s="155"/>
      <c r="GW159" s="96">
        <v>22</v>
      </c>
      <c r="GX159" s="96">
        <v>22</v>
      </c>
      <c r="GY159" s="96">
        <v>73</v>
      </c>
      <c r="GZ159" s="96">
        <v>10</v>
      </c>
      <c r="HA159" s="96">
        <v>18400</v>
      </c>
    </row>
    <row r="160" spans="1:209" ht="12.75">
      <c r="A160" s="118">
        <v>106050203000000</v>
      </c>
      <c r="B160" s="51">
        <v>13</v>
      </c>
      <c r="C160" s="52" t="s">
        <v>33</v>
      </c>
      <c r="D160" s="81">
        <v>29993</v>
      </c>
      <c r="E160" s="54">
        <v>18</v>
      </c>
      <c r="F160" s="54">
        <v>18</v>
      </c>
      <c r="G160" s="54">
        <v>100</v>
      </c>
      <c r="H160" s="55">
        <v>0</v>
      </c>
      <c r="I160" s="54">
        <v>145</v>
      </c>
      <c r="J160" s="54">
        <v>70</v>
      </c>
      <c r="K160" s="54">
        <v>48.275862068965516</v>
      </c>
      <c r="L160" s="55">
        <v>75</v>
      </c>
      <c r="M160" s="97">
        <v>15474</v>
      </c>
      <c r="N160" s="96">
        <v>10372</v>
      </c>
      <c r="O160" s="96">
        <v>11026</v>
      </c>
      <c r="P160" s="97">
        <v>71.25500840118909</v>
      </c>
      <c r="R160" s="151"/>
      <c r="S160" s="133"/>
      <c r="T160" s="133"/>
      <c r="U160" s="152"/>
      <c r="V160" s="151"/>
      <c r="W160" s="149"/>
      <c r="X160" s="174"/>
      <c r="Y160" s="152"/>
      <c r="Z160" s="151"/>
      <c r="AA160" s="162"/>
      <c r="AC160" s="150"/>
      <c r="AD160" s="149"/>
      <c r="AE160" s="155"/>
      <c r="GW160" s="96">
        <v>18</v>
      </c>
      <c r="GX160" s="96">
        <v>18</v>
      </c>
      <c r="GY160" s="96">
        <v>145</v>
      </c>
      <c r="GZ160" s="96">
        <v>75</v>
      </c>
      <c r="HA160" s="96">
        <v>16000</v>
      </c>
    </row>
    <row r="161" spans="1:209" ht="12.75">
      <c r="A161" s="118">
        <v>106050114000000</v>
      </c>
      <c r="B161" s="51">
        <v>14</v>
      </c>
      <c r="C161" s="52" t="s">
        <v>50</v>
      </c>
      <c r="D161" s="81">
        <v>29297</v>
      </c>
      <c r="E161" s="54">
        <v>23</v>
      </c>
      <c r="F161" s="54">
        <v>23</v>
      </c>
      <c r="G161" s="54">
        <v>100</v>
      </c>
      <c r="H161" s="55">
        <v>0</v>
      </c>
      <c r="I161" s="54">
        <v>55</v>
      </c>
      <c r="J161" s="54">
        <v>37</v>
      </c>
      <c r="K161" s="54">
        <v>67.27272727272727</v>
      </c>
      <c r="L161" s="55">
        <v>18</v>
      </c>
      <c r="M161" s="97">
        <v>16922</v>
      </c>
      <c r="N161" s="96">
        <v>14542</v>
      </c>
      <c r="O161" s="96">
        <v>14851</v>
      </c>
      <c r="P161" s="97">
        <v>87.76149391324903</v>
      </c>
      <c r="R161" s="151"/>
      <c r="S161" s="133"/>
      <c r="T161" s="133"/>
      <c r="U161" s="152"/>
      <c r="V161" s="151"/>
      <c r="W161" s="149"/>
      <c r="X161" s="174"/>
      <c r="Y161" s="152"/>
      <c r="Z161" s="151"/>
      <c r="AA161" s="162"/>
      <c r="AC161" s="150"/>
      <c r="AD161" s="149"/>
      <c r="AE161" s="155"/>
      <c r="GW161" s="96">
        <v>23</v>
      </c>
      <c r="GX161" s="96">
        <v>23</v>
      </c>
      <c r="GY161" s="96">
        <v>55</v>
      </c>
      <c r="GZ161" s="96">
        <v>36</v>
      </c>
      <c r="HA161" s="96">
        <v>17200</v>
      </c>
    </row>
    <row r="162" spans="1:209" ht="12.75">
      <c r="A162" s="118">
        <v>106050205000000</v>
      </c>
      <c r="B162" s="51">
        <v>15</v>
      </c>
      <c r="C162" s="52" t="s">
        <v>40</v>
      </c>
      <c r="D162" s="81">
        <v>32353</v>
      </c>
      <c r="E162" s="54">
        <v>14</v>
      </c>
      <c r="F162" s="54">
        <v>14</v>
      </c>
      <c r="G162" s="54">
        <v>100</v>
      </c>
      <c r="H162" s="55">
        <v>0</v>
      </c>
      <c r="I162" s="54">
        <v>47</v>
      </c>
      <c r="J162" s="54">
        <v>19</v>
      </c>
      <c r="K162" s="54">
        <v>40.42553191489361</v>
      </c>
      <c r="L162" s="55">
        <v>28</v>
      </c>
      <c r="M162" s="97">
        <v>13941</v>
      </c>
      <c r="N162" s="96">
        <v>6525</v>
      </c>
      <c r="O162" s="96">
        <v>6698</v>
      </c>
      <c r="P162" s="97">
        <v>48.04533390718026</v>
      </c>
      <c r="R162" s="151"/>
      <c r="S162" s="133"/>
      <c r="T162" s="133"/>
      <c r="U162" s="152"/>
      <c r="V162" s="151"/>
      <c r="W162" s="149"/>
      <c r="X162" s="174"/>
      <c r="Y162" s="152"/>
      <c r="Z162" s="151"/>
      <c r="AA162" s="162"/>
      <c r="AC162" s="150"/>
      <c r="AD162" s="149"/>
      <c r="AE162" s="155"/>
      <c r="GW162" s="96">
        <v>14</v>
      </c>
      <c r="GX162" s="96">
        <v>14</v>
      </c>
      <c r="GY162" s="96">
        <v>47</v>
      </c>
      <c r="GZ162" s="96">
        <v>20</v>
      </c>
      <c r="HA162" s="96">
        <v>14000</v>
      </c>
    </row>
    <row r="163" spans="1:209" ht="12.75">
      <c r="A163" s="118">
        <v>106050206000000</v>
      </c>
      <c r="B163" s="51">
        <v>16</v>
      </c>
      <c r="C163" s="52" t="s">
        <v>95</v>
      </c>
      <c r="D163" s="81">
        <v>35326</v>
      </c>
      <c r="E163" s="54">
        <v>11</v>
      </c>
      <c r="F163" s="54">
        <v>11</v>
      </c>
      <c r="G163" s="54">
        <v>100</v>
      </c>
      <c r="H163" s="55">
        <v>0</v>
      </c>
      <c r="I163" s="54">
        <v>3</v>
      </c>
      <c r="J163" s="54">
        <v>2</v>
      </c>
      <c r="K163" s="54">
        <v>66.66666666666666</v>
      </c>
      <c r="L163" s="55">
        <v>1</v>
      </c>
      <c r="M163" s="97">
        <v>12826</v>
      </c>
      <c r="N163" s="96">
        <v>1512</v>
      </c>
      <c r="O163" s="96">
        <v>1583</v>
      </c>
      <c r="P163" s="97">
        <v>12.342117573678465</v>
      </c>
      <c r="R163" s="151"/>
      <c r="S163" s="133"/>
      <c r="T163" s="133"/>
      <c r="U163" s="152"/>
      <c r="V163" s="151"/>
      <c r="W163" s="149"/>
      <c r="X163" s="174"/>
      <c r="Y163" s="152"/>
      <c r="Z163" s="151"/>
      <c r="AA163" s="162"/>
      <c r="AC163" s="150"/>
      <c r="AD163" s="149"/>
      <c r="AE163" s="155"/>
      <c r="GW163" s="96">
        <v>11</v>
      </c>
      <c r="GX163" s="96">
        <v>11</v>
      </c>
      <c r="GY163" s="96">
        <v>3</v>
      </c>
      <c r="GZ163" s="96">
        <v>3</v>
      </c>
      <c r="HA163" s="96">
        <v>13000</v>
      </c>
    </row>
    <row r="164" spans="1:209" ht="14.25" customHeight="1">
      <c r="A164" s="118">
        <v>106050207000000</v>
      </c>
      <c r="B164" s="51">
        <v>17</v>
      </c>
      <c r="C164" s="52" t="s">
        <v>96</v>
      </c>
      <c r="D164" s="81">
        <v>30526</v>
      </c>
      <c r="E164" s="54">
        <v>9</v>
      </c>
      <c r="F164" s="54">
        <v>9</v>
      </c>
      <c r="G164" s="54">
        <v>100</v>
      </c>
      <c r="H164" s="55">
        <v>0</v>
      </c>
      <c r="I164" s="54">
        <v>66</v>
      </c>
      <c r="J164" s="54">
        <v>33</v>
      </c>
      <c r="K164" s="54">
        <v>50</v>
      </c>
      <c r="L164" s="55">
        <v>33</v>
      </c>
      <c r="M164" s="97">
        <v>7687</v>
      </c>
      <c r="N164" s="96">
        <v>4218</v>
      </c>
      <c r="O164" s="96">
        <v>4372</v>
      </c>
      <c r="P164" s="97">
        <v>56.87524391830363</v>
      </c>
      <c r="R164" s="151"/>
      <c r="S164" s="133"/>
      <c r="T164" s="133"/>
      <c r="U164" s="152"/>
      <c r="V164" s="151"/>
      <c r="W164" s="149"/>
      <c r="X164" s="174"/>
      <c r="Y164" s="152"/>
      <c r="Z164" s="151"/>
      <c r="AA164" s="162"/>
      <c r="AC164" s="150"/>
      <c r="AD164" s="149"/>
      <c r="AE164" s="155"/>
      <c r="GW164" s="96">
        <v>9</v>
      </c>
      <c r="GX164" s="96">
        <v>9</v>
      </c>
      <c r="GY164" s="96">
        <v>66</v>
      </c>
      <c r="GZ164" s="96">
        <v>32</v>
      </c>
      <c r="HA164" s="96">
        <v>7500</v>
      </c>
    </row>
    <row r="165" spans="1:209" ht="12.75">
      <c r="A165" s="120"/>
      <c r="B165" s="69" t="s">
        <v>140</v>
      </c>
      <c r="C165" s="52"/>
      <c r="D165" s="81"/>
      <c r="E165" s="54"/>
      <c r="F165" s="54"/>
      <c r="G165" s="54"/>
      <c r="H165" s="55"/>
      <c r="I165" s="54"/>
      <c r="J165" s="54"/>
      <c r="K165" s="54"/>
      <c r="L165" s="55"/>
      <c r="M165" s="97"/>
      <c r="N165" s="96"/>
      <c r="O165" s="96"/>
      <c r="P165" s="97"/>
      <c r="R165" s="151"/>
      <c r="S165" s="133"/>
      <c r="T165" s="133"/>
      <c r="U165" s="152"/>
      <c r="V165" s="151"/>
      <c r="W165" s="149"/>
      <c r="X165" s="174"/>
      <c r="Y165" s="152"/>
      <c r="Z165" s="151"/>
      <c r="AA165" s="162"/>
      <c r="AC165" s="150"/>
      <c r="AD165" s="149"/>
      <c r="AE165" s="155"/>
      <c r="GW165" s="96"/>
      <c r="GX165" s="96"/>
      <c r="GY165" s="96"/>
      <c r="GZ165" s="96"/>
      <c r="HA165" s="96"/>
    </row>
    <row r="166" spans="1:209" ht="12.75">
      <c r="A166" s="118">
        <v>106050301000000</v>
      </c>
      <c r="B166" s="51">
        <v>18</v>
      </c>
      <c r="C166" s="52" t="s">
        <v>30</v>
      </c>
      <c r="D166" s="81">
        <v>28847</v>
      </c>
      <c r="E166" s="54">
        <v>19</v>
      </c>
      <c r="F166" s="54">
        <v>19</v>
      </c>
      <c r="G166" s="54">
        <v>100</v>
      </c>
      <c r="H166" s="55">
        <v>0</v>
      </c>
      <c r="I166" s="54">
        <v>89</v>
      </c>
      <c r="J166" s="54">
        <v>47</v>
      </c>
      <c r="K166" s="54">
        <v>52.80898876404494</v>
      </c>
      <c r="L166" s="55">
        <v>42</v>
      </c>
      <c r="M166" s="97">
        <v>8294</v>
      </c>
      <c r="N166" s="96">
        <v>6006</v>
      </c>
      <c r="O166" s="96">
        <v>6163</v>
      </c>
      <c r="P166" s="97">
        <v>74.30672775500362</v>
      </c>
      <c r="R166" s="151"/>
      <c r="S166" s="133"/>
      <c r="T166" s="133"/>
      <c r="U166" s="152"/>
      <c r="V166" s="151"/>
      <c r="W166" s="149"/>
      <c r="X166" s="174"/>
      <c r="Y166" s="152"/>
      <c r="Z166" s="151"/>
      <c r="AA166" s="162"/>
      <c r="AC166" s="150"/>
      <c r="AD166" s="149"/>
      <c r="AE166" s="155"/>
      <c r="GW166" s="96">
        <v>19</v>
      </c>
      <c r="GX166" s="96">
        <v>19</v>
      </c>
      <c r="GY166" s="96">
        <v>89</v>
      </c>
      <c r="GZ166" s="96">
        <v>44</v>
      </c>
      <c r="HA166" s="96">
        <v>8000</v>
      </c>
    </row>
    <row r="167" spans="1:209" ht="12.75">
      <c r="A167" s="118">
        <v>106050302000000</v>
      </c>
      <c r="B167" s="51">
        <v>19</v>
      </c>
      <c r="C167" s="52" t="s">
        <v>63</v>
      </c>
      <c r="D167" s="81">
        <v>27405</v>
      </c>
      <c r="E167" s="60">
        <v>66</v>
      </c>
      <c r="F167" s="60">
        <v>66</v>
      </c>
      <c r="G167" s="60">
        <v>100</v>
      </c>
      <c r="H167" s="61">
        <v>0</v>
      </c>
      <c r="I167" s="60">
        <v>263</v>
      </c>
      <c r="J167" s="60">
        <v>201</v>
      </c>
      <c r="K167" s="60">
        <v>76.42585551330798</v>
      </c>
      <c r="L167" s="61">
        <v>62</v>
      </c>
      <c r="M167" s="97">
        <v>62247</v>
      </c>
      <c r="N167" s="96">
        <v>69061</v>
      </c>
      <c r="O167" s="96">
        <v>70489</v>
      </c>
      <c r="P167" s="99">
        <v>113.24079875335357</v>
      </c>
      <c r="R167" s="151"/>
      <c r="S167" s="133"/>
      <c r="T167" s="133"/>
      <c r="U167" s="151"/>
      <c r="V167" s="151"/>
      <c r="W167" s="149"/>
      <c r="X167" s="174"/>
      <c r="Y167" s="151"/>
      <c r="Z167" s="151"/>
      <c r="AA167" s="162"/>
      <c r="AC167" s="150"/>
      <c r="AD167" s="149"/>
      <c r="AE167" s="155"/>
      <c r="GW167" s="96">
        <v>66</v>
      </c>
      <c r="GX167" s="96">
        <v>66</v>
      </c>
      <c r="GY167" s="96">
        <v>263</v>
      </c>
      <c r="GZ167" s="96">
        <v>160</v>
      </c>
      <c r="HA167" s="96">
        <v>69800</v>
      </c>
    </row>
    <row r="168" spans="1:209" ht="14.25" customHeight="1">
      <c r="A168" s="119"/>
      <c r="B168" s="210" t="s">
        <v>74</v>
      </c>
      <c r="C168" s="211"/>
      <c r="D168" s="212"/>
      <c r="E168" s="63">
        <v>371</v>
      </c>
      <c r="F168" s="63">
        <v>371</v>
      </c>
      <c r="G168" s="63">
        <v>100</v>
      </c>
      <c r="H168" s="63">
        <v>0</v>
      </c>
      <c r="I168" s="63">
        <v>1380</v>
      </c>
      <c r="J168" s="63">
        <v>560</v>
      </c>
      <c r="K168" s="63">
        <v>40.57971014492754</v>
      </c>
      <c r="L168" s="63">
        <v>820</v>
      </c>
      <c r="M168" s="115">
        <v>232705</v>
      </c>
      <c r="N168" s="115">
        <f>SUM(N147:N167)</f>
        <v>140016</v>
      </c>
      <c r="O168" s="115">
        <v>144076</v>
      </c>
      <c r="P168" s="109">
        <v>61.9135815732365</v>
      </c>
      <c r="R168" s="166"/>
      <c r="S168" s="133"/>
      <c r="T168" s="133"/>
      <c r="U168" s="156"/>
      <c r="V168" s="166"/>
      <c r="W168" s="157"/>
      <c r="X168" s="174"/>
      <c r="Y168" s="156"/>
      <c r="Z168" s="166"/>
      <c r="AA168" s="171"/>
      <c r="AC168" s="150"/>
      <c r="AD168" s="149"/>
      <c r="AE168" s="155"/>
      <c r="GW168" s="101">
        <v>371</v>
      </c>
      <c r="GX168" s="101">
        <v>371</v>
      </c>
      <c r="GY168" s="101">
        <v>1389</v>
      </c>
      <c r="GZ168" s="101">
        <v>563</v>
      </c>
      <c r="HA168" s="101">
        <v>240700</v>
      </c>
    </row>
    <row r="169" spans="13:209" ht="12.75">
      <c r="M169" s="67"/>
      <c r="N169" s="67"/>
      <c r="S169" s="133"/>
      <c r="T169" s="133"/>
      <c r="U169" s="159"/>
      <c r="X169" s="174"/>
      <c r="AC169" s="150"/>
      <c r="AD169" s="149"/>
      <c r="AE169" s="155"/>
      <c r="GW169" s="106">
        <v>371</v>
      </c>
      <c r="GX169" s="106">
        <v>371</v>
      </c>
      <c r="GY169" s="106">
        <v>1389</v>
      </c>
      <c r="GZ169" s="106">
        <v>563</v>
      </c>
      <c r="HA169" s="106">
        <v>240700</v>
      </c>
    </row>
    <row r="170" spans="1:31" ht="15.75">
      <c r="A170" s="222" t="s">
        <v>142</v>
      </c>
      <c r="B170" s="222"/>
      <c r="C170" s="222"/>
      <c r="D170" s="222"/>
      <c r="E170" s="222"/>
      <c r="F170" s="222"/>
      <c r="G170" s="222"/>
      <c r="H170" s="222"/>
      <c r="I170" s="222"/>
      <c r="J170" s="222"/>
      <c r="K170" s="222"/>
      <c r="L170" s="222"/>
      <c r="M170" s="222"/>
      <c r="N170" s="222"/>
      <c r="O170" s="222"/>
      <c r="P170" s="222"/>
      <c r="R170" s="137"/>
      <c r="S170" s="133"/>
      <c r="T170" s="133"/>
      <c r="U170" s="137"/>
      <c r="V170" s="137"/>
      <c r="W170" s="138"/>
      <c r="X170" s="174"/>
      <c r="Y170" s="137"/>
      <c r="Z170" s="137"/>
      <c r="AA170" s="137"/>
      <c r="AC170" s="150"/>
      <c r="AD170" s="149"/>
      <c r="AE170" s="155"/>
    </row>
    <row r="171" spans="1:31" ht="18">
      <c r="A171" s="223" t="s">
        <v>38</v>
      </c>
      <c r="B171" s="223"/>
      <c r="C171" s="223"/>
      <c r="D171" s="223"/>
      <c r="E171" s="223"/>
      <c r="F171" s="223"/>
      <c r="G171" s="223"/>
      <c r="H171" s="223"/>
      <c r="I171" s="223"/>
      <c r="J171" s="223"/>
      <c r="K171" s="223"/>
      <c r="L171" s="223"/>
      <c r="M171" s="223"/>
      <c r="N171" s="223"/>
      <c r="O171" s="223"/>
      <c r="P171" s="223"/>
      <c r="R171" s="137"/>
      <c r="S171" s="133"/>
      <c r="T171" s="133"/>
      <c r="U171" s="137"/>
      <c r="V171" s="137"/>
      <c r="W171" s="138"/>
      <c r="X171" s="174"/>
      <c r="Y171" s="137"/>
      <c r="Z171" s="137"/>
      <c r="AA171" s="137"/>
      <c r="AC171" s="150"/>
      <c r="AD171" s="149"/>
      <c r="AE171" s="155"/>
    </row>
    <row r="172" spans="1:31" ht="12.75">
      <c r="A172" s="224" t="s">
        <v>133</v>
      </c>
      <c r="B172" s="224"/>
      <c r="C172" s="224"/>
      <c r="D172" s="224"/>
      <c r="E172" s="224"/>
      <c r="F172" s="224"/>
      <c r="G172" s="224"/>
      <c r="H172" s="224"/>
      <c r="I172" s="224"/>
      <c r="J172" s="224"/>
      <c r="K172" s="224"/>
      <c r="L172" s="224"/>
      <c r="M172" s="224"/>
      <c r="N172" s="224"/>
      <c r="O172" s="224"/>
      <c r="P172" s="224"/>
      <c r="R172" s="137"/>
      <c r="S172" s="133"/>
      <c r="T172" s="133"/>
      <c r="U172" s="137"/>
      <c r="V172" s="137"/>
      <c r="W172" s="138"/>
      <c r="X172" s="174"/>
      <c r="Y172" s="137"/>
      <c r="Z172" s="137"/>
      <c r="AA172" s="137"/>
      <c r="AC172" s="150"/>
      <c r="AD172" s="149"/>
      <c r="AE172" s="155"/>
    </row>
    <row r="173" spans="1:31" ht="12.75">
      <c r="A173" s="225"/>
      <c r="B173" s="225"/>
      <c r="C173" s="225"/>
      <c r="D173" s="225"/>
      <c r="E173" s="225"/>
      <c r="F173" s="225"/>
      <c r="G173" s="225"/>
      <c r="H173" s="225"/>
      <c r="I173" s="225"/>
      <c r="J173" s="225"/>
      <c r="K173" s="225"/>
      <c r="L173" s="225"/>
      <c r="M173" s="225"/>
      <c r="N173" s="225"/>
      <c r="O173" s="225"/>
      <c r="P173" s="225"/>
      <c r="R173" s="137"/>
      <c r="S173" s="133"/>
      <c r="T173" s="133"/>
      <c r="U173" s="137"/>
      <c r="V173" s="137"/>
      <c r="W173" s="138"/>
      <c r="X173" s="174"/>
      <c r="Y173" s="137"/>
      <c r="Z173" s="137"/>
      <c r="AA173" s="137"/>
      <c r="AC173" s="150"/>
      <c r="AD173" s="149"/>
      <c r="AE173" s="155"/>
    </row>
    <row r="174" spans="1:31" ht="12.75">
      <c r="A174" s="47"/>
      <c r="B174" s="47"/>
      <c r="C174" s="89"/>
      <c r="D174" s="47"/>
      <c r="E174" s="89"/>
      <c r="F174" s="89"/>
      <c r="G174" s="47"/>
      <c r="H174" s="47"/>
      <c r="I174" s="47"/>
      <c r="J174" s="47"/>
      <c r="K174" s="47"/>
      <c r="L174" s="47"/>
      <c r="M174" s="89"/>
      <c r="N174" s="89"/>
      <c r="O174" s="89"/>
      <c r="P174" s="47"/>
      <c r="R174" s="176"/>
      <c r="S174" s="133"/>
      <c r="T174" s="133"/>
      <c r="U174" s="176"/>
      <c r="V174" s="176"/>
      <c r="W174" s="149"/>
      <c r="Y174" s="176"/>
      <c r="Z174" s="176"/>
      <c r="AA174" s="142"/>
      <c r="AC174" s="150"/>
      <c r="AD174" s="149"/>
      <c r="AE174" s="155"/>
    </row>
    <row r="175" spans="1:210" s="47" customFormat="1" ht="12" customHeight="1">
      <c r="A175" s="226" t="s">
        <v>135</v>
      </c>
      <c r="B175" s="227"/>
      <c r="C175" s="232" t="s">
        <v>136</v>
      </c>
      <c r="D175" s="233"/>
      <c r="E175" s="232" t="s">
        <v>137</v>
      </c>
      <c r="F175" s="234"/>
      <c r="G175" s="233"/>
      <c r="H175" s="193" t="s">
        <v>70</v>
      </c>
      <c r="I175" s="232" t="s">
        <v>138</v>
      </c>
      <c r="J175" s="234"/>
      <c r="K175" s="233"/>
      <c r="L175" s="193" t="s">
        <v>70</v>
      </c>
      <c r="M175" s="232" t="s">
        <v>139</v>
      </c>
      <c r="N175" s="234"/>
      <c r="O175" s="234"/>
      <c r="P175" s="233"/>
      <c r="R175" s="142"/>
      <c r="S175" s="133"/>
      <c r="T175" s="133"/>
      <c r="U175" s="240"/>
      <c r="V175" s="240"/>
      <c r="W175" s="240"/>
      <c r="X175" s="178"/>
      <c r="Y175" s="240"/>
      <c r="Z175" s="240"/>
      <c r="AA175" s="240"/>
      <c r="AB175" s="142"/>
      <c r="AC175" s="150"/>
      <c r="AD175" s="149"/>
      <c r="AE175" s="155"/>
      <c r="AF175" s="142"/>
      <c r="AG175" s="142"/>
      <c r="AH175" s="142"/>
      <c r="AI175" s="142"/>
      <c r="AJ175" s="142"/>
      <c r="AK175" s="142"/>
      <c r="AL175" s="142"/>
      <c r="AM175" s="142"/>
      <c r="AN175" s="142"/>
      <c r="AO175" s="142"/>
      <c r="AP175" s="142"/>
      <c r="AQ175" s="142"/>
      <c r="AR175" s="142"/>
      <c r="AS175" s="142"/>
      <c r="GX175" s="89"/>
      <c r="GY175" s="89"/>
      <c r="GZ175" s="89"/>
      <c r="HA175" s="89"/>
      <c r="HB175" s="89"/>
    </row>
    <row r="176" spans="1:210" s="47" customFormat="1" ht="11.25" customHeight="1">
      <c r="A176" s="228"/>
      <c r="B176" s="229"/>
      <c r="C176" s="191" t="s">
        <v>146</v>
      </c>
      <c r="D176" s="193" t="s">
        <v>71</v>
      </c>
      <c r="E176" s="236" t="s">
        <v>68</v>
      </c>
      <c r="F176" s="232" t="s">
        <v>69</v>
      </c>
      <c r="G176" s="233"/>
      <c r="H176" s="235"/>
      <c r="I176" s="236" t="s">
        <v>68</v>
      </c>
      <c r="J176" s="232" t="s">
        <v>69</v>
      </c>
      <c r="K176" s="233"/>
      <c r="L176" s="235"/>
      <c r="M176" s="199" t="s">
        <v>145</v>
      </c>
      <c r="N176" s="188" t="s">
        <v>103</v>
      </c>
      <c r="O176" s="189"/>
      <c r="P176" s="190"/>
      <c r="R176" s="142"/>
      <c r="S176" s="133"/>
      <c r="T176" s="133"/>
      <c r="U176" s="241"/>
      <c r="V176" s="240"/>
      <c r="W176" s="240"/>
      <c r="X176" s="179"/>
      <c r="Y176" s="241"/>
      <c r="Z176" s="240"/>
      <c r="AA176" s="240"/>
      <c r="AB176" s="142"/>
      <c r="AC176" s="150"/>
      <c r="AD176" s="149"/>
      <c r="AE176" s="155"/>
      <c r="AF176" s="142"/>
      <c r="AG176" s="142"/>
      <c r="AH176" s="142"/>
      <c r="AI176" s="142"/>
      <c r="AJ176" s="142"/>
      <c r="AK176" s="142"/>
      <c r="AL176" s="142"/>
      <c r="AM176" s="142"/>
      <c r="AN176" s="142"/>
      <c r="AO176" s="142"/>
      <c r="AP176" s="142"/>
      <c r="AQ176" s="142"/>
      <c r="AR176" s="142"/>
      <c r="AS176" s="142"/>
      <c r="GX176" s="89"/>
      <c r="GY176" s="89"/>
      <c r="GZ176" s="89"/>
      <c r="HA176" s="89"/>
      <c r="HB176" s="89"/>
    </row>
    <row r="177" spans="1:210" s="47" customFormat="1" ht="22.5">
      <c r="A177" s="230"/>
      <c r="B177" s="231"/>
      <c r="C177" s="192"/>
      <c r="D177" s="194"/>
      <c r="E177" s="237"/>
      <c r="F177" s="128" t="s">
        <v>105</v>
      </c>
      <c r="G177" s="124" t="s">
        <v>71</v>
      </c>
      <c r="H177" s="194"/>
      <c r="I177" s="237"/>
      <c r="J177" s="128" t="s">
        <v>105</v>
      </c>
      <c r="K177" s="124" t="s">
        <v>71</v>
      </c>
      <c r="L177" s="194"/>
      <c r="M177" s="201"/>
      <c r="N177" s="183" t="s">
        <v>155</v>
      </c>
      <c r="O177" s="183" t="s">
        <v>156</v>
      </c>
      <c r="P177" s="184" t="s">
        <v>71</v>
      </c>
      <c r="R177" s="147"/>
      <c r="S177" s="133"/>
      <c r="T177" s="133"/>
      <c r="U177" s="241"/>
      <c r="V177" s="147"/>
      <c r="W177" s="148"/>
      <c r="X177" s="179"/>
      <c r="Y177" s="241"/>
      <c r="Z177" s="147"/>
      <c r="AA177" s="177"/>
      <c r="AB177" s="142"/>
      <c r="AC177" s="150"/>
      <c r="AD177" s="149"/>
      <c r="AE177" s="155"/>
      <c r="AF177" s="142"/>
      <c r="AG177" s="142"/>
      <c r="AH177" s="142"/>
      <c r="AI177" s="142"/>
      <c r="AJ177" s="142"/>
      <c r="AK177" s="142"/>
      <c r="AL177" s="142"/>
      <c r="AM177" s="142"/>
      <c r="AN177" s="142"/>
      <c r="AO177" s="142"/>
      <c r="AP177" s="142"/>
      <c r="AQ177" s="142"/>
      <c r="AR177" s="142"/>
      <c r="AS177" s="142"/>
      <c r="GX177" s="89"/>
      <c r="GY177" s="89"/>
      <c r="GZ177" s="89"/>
      <c r="HA177" s="89"/>
      <c r="HB177" s="89"/>
    </row>
    <row r="178" spans="1:31" ht="19.5" customHeight="1">
      <c r="A178" s="202" t="s">
        <v>147</v>
      </c>
      <c r="B178" s="203"/>
      <c r="C178" s="92">
        <v>2</v>
      </c>
      <c r="D178" s="54">
        <v>100</v>
      </c>
      <c r="E178" s="92">
        <v>25</v>
      </c>
      <c r="F178" s="92">
        <v>25</v>
      </c>
      <c r="G178" s="54">
        <v>100</v>
      </c>
      <c r="H178" s="55">
        <v>0</v>
      </c>
      <c r="I178" s="92">
        <v>140</v>
      </c>
      <c r="J178" s="92">
        <v>140</v>
      </c>
      <c r="K178" s="54">
        <v>100</v>
      </c>
      <c r="L178" s="55">
        <v>0</v>
      </c>
      <c r="M178" s="92">
        <v>7198</v>
      </c>
      <c r="N178" s="92">
        <f>+N13</f>
        <v>8325</v>
      </c>
      <c r="O178" s="92">
        <v>8455</v>
      </c>
      <c r="P178" s="92">
        <v>117.46318421783828</v>
      </c>
      <c r="R178" s="180"/>
      <c r="S178" s="133"/>
      <c r="T178" s="133"/>
      <c r="U178" s="180"/>
      <c r="V178" s="180"/>
      <c r="W178" s="149"/>
      <c r="X178" s="179"/>
      <c r="Y178" s="180"/>
      <c r="Z178" s="180"/>
      <c r="AA178" s="180"/>
      <c r="AC178" s="150"/>
      <c r="AD178" s="149"/>
      <c r="AE178" s="155"/>
    </row>
    <row r="179" spans="1:31" ht="19.5" customHeight="1">
      <c r="A179" s="197" t="s">
        <v>148</v>
      </c>
      <c r="B179" s="198"/>
      <c r="C179" s="92">
        <v>9</v>
      </c>
      <c r="D179" s="54">
        <v>100</v>
      </c>
      <c r="E179" s="92">
        <v>139</v>
      </c>
      <c r="F179" s="92">
        <v>139</v>
      </c>
      <c r="G179" s="54">
        <v>100</v>
      </c>
      <c r="H179" s="55">
        <v>0</v>
      </c>
      <c r="I179" s="92">
        <v>1214</v>
      </c>
      <c r="J179" s="92">
        <v>932</v>
      </c>
      <c r="K179" s="54">
        <v>76.77100494233937</v>
      </c>
      <c r="L179" s="55">
        <v>282</v>
      </c>
      <c r="M179" s="92">
        <v>104516</v>
      </c>
      <c r="N179" s="92">
        <f>+N34</f>
        <v>81432</v>
      </c>
      <c r="O179" s="92">
        <v>84176</v>
      </c>
      <c r="P179" s="92">
        <v>80.53886486279612</v>
      </c>
      <c r="R179" s="180"/>
      <c r="S179" s="133"/>
      <c r="T179" s="133"/>
      <c r="U179" s="180"/>
      <c r="V179" s="180"/>
      <c r="W179" s="149"/>
      <c r="X179" s="179"/>
      <c r="Y179" s="180"/>
      <c r="Z179" s="180"/>
      <c r="AA179" s="180"/>
      <c r="AC179" s="150"/>
      <c r="AD179" s="149"/>
      <c r="AE179" s="155"/>
    </row>
    <row r="180" spans="1:31" ht="19.5" customHeight="1">
      <c r="A180" s="197" t="s">
        <v>149</v>
      </c>
      <c r="B180" s="198"/>
      <c r="C180" s="92">
        <v>15</v>
      </c>
      <c r="D180" s="54">
        <v>100</v>
      </c>
      <c r="E180" s="92">
        <v>426</v>
      </c>
      <c r="F180" s="92">
        <v>426</v>
      </c>
      <c r="G180" s="54">
        <v>100</v>
      </c>
      <c r="H180" s="55">
        <v>0</v>
      </c>
      <c r="I180" s="92">
        <v>4368</v>
      </c>
      <c r="J180" s="92">
        <v>3133</v>
      </c>
      <c r="K180" s="54">
        <v>71.72619047619048</v>
      </c>
      <c r="L180" s="55">
        <v>1235</v>
      </c>
      <c r="M180" s="92">
        <v>190763</v>
      </c>
      <c r="N180" s="92">
        <f>+N62</f>
        <v>214399</v>
      </c>
      <c r="O180" s="92">
        <v>219728</v>
      </c>
      <c r="P180" s="92">
        <v>115.18376205029277</v>
      </c>
      <c r="R180" s="180"/>
      <c r="S180" s="133"/>
      <c r="T180" s="133"/>
      <c r="U180" s="180"/>
      <c r="V180" s="180"/>
      <c r="W180" s="149"/>
      <c r="X180" s="179"/>
      <c r="Y180" s="180"/>
      <c r="Z180" s="180"/>
      <c r="AA180" s="180"/>
      <c r="AC180" s="150"/>
      <c r="AD180" s="149"/>
      <c r="AE180" s="155"/>
    </row>
    <row r="181" spans="1:31" ht="19.5" customHeight="1">
      <c r="A181" s="197" t="s">
        <v>150</v>
      </c>
      <c r="B181" s="198"/>
      <c r="C181" s="92">
        <v>6</v>
      </c>
      <c r="D181" s="54">
        <v>100</v>
      </c>
      <c r="E181" s="92">
        <v>218</v>
      </c>
      <c r="F181" s="92">
        <v>218</v>
      </c>
      <c r="G181" s="54">
        <v>100</v>
      </c>
      <c r="H181" s="55">
        <v>0</v>
      </c>
      <c r="I181" s="92">
        <v>417</v>
      </c>
      <c r="J181" s="92">
        <v>386</v>
      </c>
      <c r="K181" s="54">
        <v>92.56594724220624</v>
      </c>
      <c r="L181" s="55">
        <v>31</v>
      </c>
      <c r="M181" s="92">
        <v>54508</v>
      </c>
      <c r="N181" s="92">
        <f>+N80</f>
        <v>58367</v>
      </c>
      <c r="O181" s="92">
        <v>60060</v>
      </c>
      <c r="P181" s="92">
        <v>110.18566082043002</v>
      </c>
      <c r="R181" s="180"/>
      <c r="S181" s="133"/>
      <c r="T181" s="133"/>
      <c r="U181" s="180"/>
      <c r="V181" s="180"/>
      <c r="W181" s="149"/>
      <c r="X181" s="179"/>
      <c r="Y181" s="180"/>
      <c r="Z181" s="180"/>
      <c r="AA181" s="180"/>
      <c r="AC181" s="150"/>
      <c r="AD181" s="149"/>
      <c r="AE181" s="155"/>
    </row>
    <row r="182" spans="1:31" ht="19.5" customHeight="1">
      <c r="A182" s="197" t="s">
        <v>151</v>
      </c>
      <c r="B182" s="198"/>
      <c r="C182" s="92">
        <v>10</v>
      </c>
      <c r="D182" s="54">
        <v>100</v>
      </c>
      <c r="E182" s="92">
        <v>112</v>
      </c>
      <c r="F182" s="92">
        <v>112</v>
      </c>
      <c r="G182" s="54">
        <v>100</v>
      </c>
      <c r="H182" s="55">
        <v>0</v>
      </c>
      <c r="I182" s="92">
        <v>820</v>
      </c>
      <c r="J182" s="92">
        <v>770</v>
      </c>
      <c r="K182" s="54">
        <v>93.90243902439023</v>
      </c>
      <c r="L182" s="55">
        <v>50</v>
      </c>
      <c r="M182" s="92">
        <v>41309</v>
      </c>
      <c r="N182" s="92">
        <f>+N102</f>
        <v>43284</v>
      </c>
      <c r="O182" s="92">
        <v>44745</v>
      </c>
      <c r="P182" s="92">
        <v>108.31779999515845</v>
      </c>
      <c r="R182" s="180"/>
      <c r="S182" s="133"/>
      <c r="T182" s="133"/>
      <c r="U182" s="180"/>
      <c r="V182" s="180"/>
      <c r="W182" s="149"/>
      <c r="X182" s="179"/>
      <c r="Y182" s="180"/>
      <c r="Z182" s="180"/>
      <c r="AA182" s="180"/>
      <c r="AC182" s="150"/>
      <c r="AD182" s="149"/>
      <c r="AE182" s="155"/>
    </row>
    <row r="183" spans="1:31" ht="19.5" customHeight="1">
      <c r="A183" s="197" t="s">
        <v>152</v>
      </c>
      <c r="B183" s="198"/>
      <c r="C183" s="92">
        <v>5</v>
      </c>
      <c r="D183" s="54">
        <v>100</v>
      </c>
      <c r="E183" s="92">
        <v>83</v>
      </c>
      <c r="F183" s="92">
        <v>83</v>
      </c>
      <c r="G183" s="54">
        <v>100</v>
      </c>
      <c r="H183" s="55">
        <v>0</v>
      </c>
      <c r="I183" s="92">
        <v>644</v>
      </c>
      <c r="J183" s="92">
        <v>566</v>
      </c>
      <c r="K183" s="54">
        <v>87.88819875776397</v>
      </c>
      <c r="L183" s="55">
        <v>78</v>
      </c>
      <c r="M183" s="92">
        <v>23534</v>
      </c>
      <c r="N183" s="92">
        <f>+N119</f>
        <v>24869</v>
      </c>
      <c r="O183" s="92">
        <v>25308</v>
      </c>
      <c r="P183" s="92">
        <v>107.53803008413358</v>
      </c>
      <c r="R183" s="180"/>
      <c r="S183" s="133"/>
      <c r="T183" s="133"/>
      <c r="U183" s="180"/>
      <c r="V183" s="180"/>
      <c r="W183" s="149"/>
      <c r="X183" s="179"/>
      <c r="Y183" s="180"/>
      <c r="Z183" s="180"/>
      <c r="AA183" s="180"/>
      <c r="AC183" s="150"/>
      <c r="AD183" s="149"/>
      <c r="AE183" s="155"/>
    </row>
    <row r="184" spans="1:31" ht="19.5" customHeight="1">
      <c r="A184" s="197" t="s">
        <v>153</v>
      </c>
      <c r="B184" s="198"/>
      <c r="C184" s="92">
        <v>4</v>
      </c>
      <c r="D184" s="54">
        <v>100</v>
      </c>
      <c r="E184" s="92">
        <v>61</v>
      </c>
      <c r="F184" s="92">
        <v>61</v>
      </c>
      <c r="G184" s="54">
        <v>100</v>
      </c>
      <c r="H184" s="55">
        <v>0</v>
      </c>
      <c r="I184" s="92">
        <v>127</v>
      </c>
      <c r="J184" s="92">
        <v>120</v>
      </c>
      <c r="K184" s="54">
        <v>94.48818897637796</v>
      </c>
      <c r="L184" s="55">
        <v>7</v>
      </c>
      <c r="M184" s="92">
        <v>24585</v>
      </c>
      <c r="N184" s="92">
        <f>+N135</f>
        <v>18221</v>
      </c>
      <c r="O184" s="92">
        <v>20352</v>
      </c>
      <c r="P184" s="92">
        <v>82.78218425869433</v>
      </c>
      <c r="R184" s="180"/>
      <c r="S184" s="133"/>
      <c r="T184" s="133"/>
      <c r="U184" s="180"/>
      <c r="V184" s="180"/>
      <c r="W184" s="149"/>
      <c r="X184" s="179"/>
      <c r="Y184" s="180"/>
      <c r="Z184" s="180"/>
      <c r="AA184" s="180"/>
      <c r="AC184" s="150"/>
      <c r="AD184" s="149"/>
      <c r="AE184" s="155"/>
    </row>
    <row r="185" spans="1:31" ht="19.5" customHeight="1">
      <c r="A185" s="195" t="s">
        <v>154</v>
      </c>
      <c r="B185" s="196"/>
      <c r="C185" s="92">
        <v>19</v>
      </c>
      <c r="D185" s="54">
        <v>100</v>
      </c>
      <c r="E185" s="92">
        <v>371</v>
      </c>
      <c r="F185" s="92">
        <v>371</v>
      </c>
      <c r="G185" s="54">
        <v>100</v>
      </c>
      <c r="H185" s="55">
        <v>0</v>
      </c>
      <c r="I185" s="92">
        <v>1380</v>
      </c>
      <c r="J185" s="92">
        <v>560</v>
      </c>
      <c r="K185" s="54">
        <v>40.57971014492754</v>
      </c>
      <c r="L185" s="55">
        <v>820</v>
      </c>
      <c r="M185" s="92">
        <v>232705</v>
      </c>
      <c r="N185" s="92">
        <f>+N168</f>
        <v>140016</v>
      </c>
      <c r="O185" s="92">
        <v>144076</v>
      </c>
      <c r="P185" s="92">
        <v>61.9135815732365</v>
      </c>
      <c r="R185" s="180"/>
      <c r="S185" s="133"/>
      <c r="T185" s="133"/>
      <c r="U185" s="180"/>
      <c r="V185" s="180"/>
      <c r="W185" s="149"/>
      <c r="X185" s="179"/>
      <c r="Y185" s="180"/>
      <c r="Z185" s="180"/>
      <c r="AA185" s="180"/>
      <c r="AC185" s="150"/>
      <c r="AD185" s="149"/>
      <c r="AE185" s="155"/>
    </row>
    <row r="186" spans="1:31" ht="19.5" customHeight="1">
      <c r="A186" s="93"/>
      <c r="B186" s="94" t="s">
        <v>74</v>
      </c>
      <c r="C186" s="95">
        <v>70</v>
      </c>
      <c r="D186" s="65">
        <v>100</v>
      </c>
      <c r="E186" s="95">
        <v>1435</v>
      </c>
      <c r="F186" s="95">
        <v>1435</v>
      </c>
      <c r="G186" s="95">
        <v>100</v>
      </c>
      <c r="H186" s="95">
        <v>0</v>
      </c>
      <c r="I186" s="95">
        <v>9110</v>
      </c>
      <c r="J186" s="95">
        <v>6607</v>
      </c>
      <c r="K186" s="95">
        <v>72.52469813391878</v>
      </c>
      <c r="L186" s="95">
        <v>2503</v>
      </c>
      <c r="M186" s="114">
        <v>679118</v>
      </c>
      <c r="N186" s="114">
        <f>SUM(N178:N185)</f>
        <v>588913</v>
      </c>
      <c r="O186" s="114">
        <v>606900</v>
      </c>
      <c r="P186" s="114">
        <v>89.36591284577938</v>
      </c>
      <c r="R186" s="181"/>
      <c r="S186" s="133"/>
      <c r="T186" s="133"/>
      <c r="U186" s="181"/>
      <c r="V186" s="181"/>
      <c r="W186" s="157"/>
      <c r="X186" s="179"/>
      <c r="Y186" s="181"/>
      <c r="Z186" s="181"/>
      <c r="AA186" s="181"/>
      <c r="AC186" s="150"/>
      <c r="AD186" s="149"/>
      <c r="AE186" s="155"/>
    </row>
    <row r="187" spans="19:31" ht="12.75">
      <c r="S187" s="133"/>
      <c r="T187" s="133"/>
      <c r="X187" s="179"/>
      <c r="AC187" s="150"/>
      <c r="AD187" s="149"/>
      <c r="AE187" s="155"/>
    </row>
    <row r="188" spans="19:31" ht="12.75">
      <c r="S188" s="133"/>
      <c r="T188" s="133"/>
      <c r="X188" s="179"/>
      <c r="AC188" s="150"/>
      <c r="AD188" s="149"/>
      <c r="AE188" s="155"/>
    </row>
    <row r="189" spans="19:31" ht="12.75">
      <c r="S189" s="133"/>
      <c r="T189" s="133"/>
      <c r="X189" s="179"/>
      <c r="AC189" s="150"/>
      <c r="AD189" s="149"/>
      <c r="AE189" s="155"/>
    </row>
    <row r="190" spans="19:31" ht="12.75">
      <c r="S190" s="133"/>
      <c r="T190" s="133"/>
      <c r="X190" s="179"/>
      <c r="AC190" s="150"/>
      <c r="AD190" s="149"/>
      <c r="AE190" s="155"/>
    </row>
    <row r="191" spans="19:31" ht="12.75">
      <c r="S191" s="133"/>
      <c r="T191" s="133"/>
      <c r="X191" s="179"/>
      <c r="AC191" s="150"/>
      <c r="AD191" s="149"/>
      <c r="AE191" s="155"/>
    </row>
    <row r="192" spans="19:31" ht="12.75">
      <c r="S192" s="133"/>
      <c r="T192" s="133"/>
      <c r="X192" s="179"/>
      <c r="AC192" s="150"/>
      <c r="AD192" s="149"/>
      <c r="AE192" s="155"/>
    </row>
    <row r="193" spans="19:31" ht="12.75">
      <c r="S193" s="133"/>
      <c r="T193" s="133"/>
      <c r="X193" s="179"/>
      <c r="AC193" s="150"/>
      <c r="AD193" s="149"/>
      <c r="AE193" s="155"/>
    </row>
    <row r="194" spans="19:31" ht="12.75">
      <c r="S194" s="133"/>
      <c r="T194" s="133"/>
      <c r="X194" s="179"/>
      <c r="AC194" s="150"/>
      <c r="AD194" s="149"/>
      <c r="AE194" s="155"/>
    </row>
    <row r="195" spans="19:31" ht="12.75">
      <c r="S195" s="133"/>
      <c r="T195" s="133"/>
      <c r="X195" s="179"/>
      <c r="AC195" s="150"/>
      <c r="AD195" s="149"/>
      <c r="AE195" s="155"/>
    </row>
    <row r="196" spans="19:31" ht="12.75">
      <c r="S196" s="133"/>
      <c r="T196" s="133"/>
      <c r="X196" s="179"/>
      <c r="AC196" s="150"/>
      <c r="AD196" s="149"/>
      <c r="AE196" s="155"/>
    </row>
    <row r="197" spans="19:31" ht="12.75">
      <c r="S197" s="133"/>
      <c r="T197" s="133"/>
      <c r="X197" s="179"/>
      <c r="AC197" s="150"/>
      <c r="AD197" s="149"/>
      <c r="AE197" s="155"/>
    </row>
    <row r="198" spans="19:31" ht="12.75">
      <c r="S198" s="133"/>
      <c r="T198" s="133"/>
      <c r="X198" s="179"/>
      <c r="AC198" s="150"/>
      <c r="AD198" s="149"/>
      <c r="AE198" s="155"/>
    </row>
    <row r="199" spans="19:31" ht="12.75">
      <c r="S199" s="133"/>
      <c r="T199" s="133"/>
      <c r="X199" s="179"/>
      <c r="AC199" s="150"/>
      <c r="AD199" s="149"/>
      <c r="AE199" s="155"/>
    </row>
    <row r="200" spans="19:31" ht="12.75">
      <c r="S200" s="133"/>
      <c r="T200" s="133"/>
      <c r="X200" s="179"/>
      <c r="AC200" s="150"/>
      <c r="AD200" s="149"/>
      <c r="AE200" s="155"/>
    </row>
    <row r="201" spans="19:31" ht="12.75">
      <c r="S201" s="133"/>
      <c r="T201" s="133"/>
      <c r="X201" s="179"/>
      <c r="AC201" s="150"/>
      <c r="AD201" s="149"/>
      <c r="AE201" s="155"/>
    </row>
    <row r="202" spans="19:31" ht="12.75">
      <c r="S202" s="133"/>
      <c r="T202" s="133"/>
      <c r="X202" s="179"/>
      <c r="AC202" s="150"/>
      <c r="AD202" s="149"/>
      <c r="AE202" s="155"/>
    </row>
    <row r="203" spans="19:31" ht="12.75">
      <c r="S203" s="133"/>
      <c r="T203" s="133"/>
      <c r="X203" s="179"/>
      <c r="AC203" s="150"/>
      <c r="AD203" s="149"/>
      <c r="AE203" s="155"/>
    </row>
    <row r="204" spans="19:31" ht="12.75">
      <c r="S204" s="133"/>
      <c r="T204" s="133"/>
      <c r="X204" s="179"/>
      <c r="AC204" s="150"/>
      <c r="AD204" s="149"/>
      <c r="AE204" s="155"/>
    </row>
    <row r="205" spans="19:31" ht="12.75">
      <c r="S205" s="133"/>
      <c r="T205" s="133"/>
      <c r="AC205" s="150"/>
      <c r="AD205" s="149"/>
      <c r="AE205" s="155"/>
    </row>
    <row r="206" spans="19:31" ht="12.75">
      <c r="S206" s="133"/>
      <c r="T206" s="133"/>
      <c r="X206" s="182"/>
      <c r="AC206" s="150"/>
      <c r="AD206" s="149"/>
      <c r="AE206" s="155"/>
    </row>
    <row r="207" spans="19:31" ht="12.75">
      <c r="S207" s="133"/>
      <c r="T207" s="133"/>
      <c r="X207" s="182"/>
      <c r="AC207" s="150"/>
      <c r="AD207" s="149"/>
      <c r="AE207" s="155"/>
    </row>
    <row r="208" spans="19:31" ht="12.75">
      <c r="S208" s="133"/>
      <c r="T208" s="133"/>
      <c r="X208" s="142"/>
      <c r="AC208" s="150"/>
      <c r="AD208" s="149"/>
      <c r="AE208" s="155"/>
    </row>
    <row r="209" spans="19:31" ht="12.75">
      <c r="S209" s="133"/>
      <c r="T209" s="133"/>
      <c r="X209" s="142"/>
      <c r="AC209" s="150"/>
      <c r="AD209" s="149"/>
      <c r="AE209" s="155"/>
    </row>
    <row r="210" spans="19:31" ht="12.75">
      <c r="S210" s="133"/>
      <c r="T210" s="133"/>
      <c r="X210" s="142"/>
      <c r="AC210" s="150"/>
      <c r="AD210" s="149"/>
      <c r="AE210" s="155"/>
    </row>
    <row r="211" spans="19:31" ht="12.75">
      <c r="S211" s="133"/>
      <c r="T211" s="133"/>
      <c r="X211" s="142"/>
      <c r="AC211" s="150"/>
      <c r="AD211" s="149"/>
      <c r="AE211" s="155"/>
    </row>
    <row r="212" spans="19:31" ht="12.75">
      <c r="S212" s="133"/>
      <c r="T212" s="133"/>
      <c r="X212" s="142"/>
      <c r="AC212" s="150"/>
      <c r="AD212" s="149"/>
      <c r="AE212" s="155"/>
    </row>
    <row r="213" spans="19:31" ht="12.75">
      <c r="S213" s="133"/>
      <c r="T213" s="133"/>
      <c r="X213" s="142"/>
      <c r="AC213" s="150"/>
      <c r="AD213" s="149"/>
      <c r="AE213" s="155"/>
    </row>
    <row r="214" spans="19:31" ht="12.75">
      <c r="S214" s="133"/>
      <c r="T214" s="133"/>
      <c r="X214" s="142"/>
      <c r="AC214" s="150"/>
      <c r="AD214" s="149"/>
      <c r="AE214" s="155"/>
    </row>
    <row r="215" spans="19:31" ht="12.75">
      <c r="S215" s="133"/>
      <c r="T215" s="133"/>
      <c r="X215" s="142"/>
      <c r="AC215" s="150"/>
      <c r="AD215" s="149"/>
      <c r="AE215" s="155"/>
    </row>
    <row r="216" spans="19:31" ht="12.75">
      <c r="S216" s="133"/>
      <c r="T216" s="133"/>
      <c r="X216" s="142"/>
      <c r="AC216" s="150"/>
      <c r="AD216" s="149"/>
      <c r="AE216" s="155"/>
    </row>
    <row r="217" spans="19:31" ht="12.75">
      <c r="S217" s="133"/>
      <c r="T217" s="133"/>
      <c r="X217" s="142"/>
      <c r="AC217" s="150"/>
      <c r="AD217" s="149"/>
      <c r="AE217" s="155"/>
    </row>
    <row r="218" spans="19:31" ht="12.75">
      <c r="S218" s="133"/>
      <c r="T218" s="133"/>
      <c r="X218" s="142"/>
      <c r="AC218" s="150"/>
      <c r="AD218" s="149"/>
      <c r="AE218" s="155"/>
    </row>
    <row r="219" spans="19:31" ht="12.75">
      <c r="S219" s="133"/>
      <c r="T219" s="133"/>
      <c r="X219" s="142"/>
      <c r="AC219" s="150"/>
      <c r="AD219" s="149"/>
      <c r="AE219" s="155"/>
    </row>
    <row r="220" spans="19:31" ht="12.75">
      <c r="S220" s="133"/>
      <c r="T220" s="133"/>
      <c r="X220" s="142"/>
      <c r="AC220" s="150"/>
      <c r="AD220" s="149"/>
      <c r="AE220" s="155"/>
    </row>
    <row r="221" spans="29:31" ht="12.75">
      <c r="AC221" s="150"/>
      <c r="AD221" s="149"/>
      <c r="AE221" s="155"/>
    </row>
    <row r="222" spans="29:31" ht="12.75">
      <c r="AC222" s="150"/>
      <c r="AD222" s="149"/>
      <c r="AE222" s="155"/>
    </row>
    <row r="223" spans="29:31" ht="12.75">
      <c r="AC223" s="150"/>
      <c r="AD223" s="149"/>
      <c r="AE223" s="155"/>
    </row>
    <row r="224" spans="29:31" ht="12.75">
      <c r="AC224" s="150"/>
      <c r="AD224" s="149"/>
      <c r="AE224" s="155"/>
    </row>
    <row r="225" spans="29:31" ht="12.75">
      <c r="AC225" s="150"/>
      <c r="AD225" s="149"/>
      <c r="AE225" s="155"/>
    </row>
    <row r="226" spans="29:31" ht="12.75">
      <c r="AC226" s="150"/>
      <c r="AD226" s="149"/>
      <c r="AE226" s="155"/>
    </row>
    <row r="227" spans="29:31" ht="12.75">
      <c r="AC227" s="150"/>
      <c r="AD227" s="149"/>
      <c r="AE227" s="155"/>
    </row>
    <row r="228" spans="29:31" ht="12.75">
      <c r="AC228" s="150"/>
      <c r="AD228" s="149"/>
      <c r="AE228" s="155"/>
    </row>
    <row r="229" spans="29:31" ht="12.75">
      <c r="AC229" s="150"/>
      <c r="AD229" s="149"/>
      <c r="AE229" s="155"/>
    </row>
    <row r="230" spans="29:31" ht="12.75">
      <c r="AC230" s="150"/>
      <c r="AD230" s="149"/>
      <c r="AE230" s="155"/>
    </row>
    <row r="231" spans="29:31" ht="12.75">
      <c r="AC231" s="150"/>
      <c r="AD231" s="149"/>
      <c r="AE231" s="155"/>
    </row>
    <row r="232" spans="29:31" ht="12.75">
      <c r="AC232" s="150"/>
      <c r="AD232" s="149"/>
      <c r="AE232" s="155"/>
    </row>
    <row r="233" spans="29:31" ht="12.75">
      <c r="AC233" s="150"/>
      <c r="AD233" s="149"/>
      <c r="AE233" s="155"/>
    </row>
    <row r="234" spans="29:31" ht="12.75">
      <c r="AC234" s="150"/>
      <c r="AD234" s="149"/>
      <c r="AE234" s="155"/>
    </row>
    <row r="235" spans="29:31" ht="12.75">
      <c r="AC235" s="150"/>
      <c r="AD235" s="149"/>
      <c r="AE235" s="155"/>
    </row>
    <row r="236" spans="29:31" ht="12.75">
      <c r="AC236" s="150"/>
      <c r="AD236" s="149"/>
      <c r="AE236" s="155"/>
    </row>
    <row r="237" spans="29:31" ht="12.75">
      <c r="AC237" s="150"/>
      <c r="AD237" s="149"/>
      <c r="AE237" s="155"/>
    </row>
    <row r="238" spans="29:31" ht="12.75">
      <c r="AC238" s="150"/>
      <c r="AD238" s="149"/>
      <c r="AE238" s="155"/>
    </row>
    <row r="239" spans="29:31" ht="12.75">
      <c r="AC239" s="150"/>
      <c r="AD239" s="149"/>
      <c r="AE239" s="155"/>
    </row>
    <row r="240" spans="29:31" ht="12.75">
      <c r="AC240" s="150"/>
      <c r="AD240" s="149"/>
      <c r="AE240" s="155"/>
    </row>
    <row r="241" spans="29:31" ht="12.75">
      <c r="AC241" s="150"/>
      <c r="AD241" s="149"/>
      <c r="AE241" s="155"/>
    </row>
    <row r="242" spans="29:31" ht="12.75">
      <c r="AC242" s="150"/>
      <c r="AD242" s="149"/>
      <c r="AE242" s="155"/>
    </row>
    <row r="243" spans="29:31" ht="12.75">
      <c r="AC243" s="150"/>
      <c r="AD243" s="149"/>
      <c r="AE243" s="155"/>
    </row>
    <row r="244" spans="29:31" ht="12.75">
      <c r="AC244" s="150"/>
      <c r="AD244" s="149"/>
      <c r="AE244" s="155"/>
    </row>
    <row r="245" spans="29:30" ht="12.75">
      <c r="AC245" s="150"/>
      <c r="AD245" s="149"/>
    </row>
    <row r="246" spans="29:30" ht="12.75">
      <c r="AC246" s="150"/>
      <c r="AD246" s="149"/>
    </row>
    <row r="247" spans="29:30" ht="12.75">
      <c r="AC247" s="150"/>
      <c r="AD247" s="149"/>
    </row>
    <row r="248" spans="29:30" ht="12.75">
      <c r="AC248" s="150"/>
      <c r="AD248" s="149"/>
    </row>
    <row r="249" spans="29:30" ht="12.75">
      <c r="AC249" s="150"/>
      <c r="AD249" s="149"/>
    </row>
    <row r="250" spans="29:30" ht="12.75">
      <c r="AC250" s="150"/>
      <c r="AD250" s="149"/>
    </row>
    <row r="251" spans="29:30" ht="12.75">
      <c r="AC251" s="150"/>
      <c r="AD251" s="149"/>
    </row>
    <row r="252" spans="29:30" ht="12.75">
      <c r="AC252" s="150"/>
      <c r="AD252" s="149"/>
    </row>
    <row r="253" spans="29:30" ht="12.75">
      <c r="AC253" s="150"/>
      <c r="AD253" s="149"/>
    </row>
    <row r="254" spans="29:30" ht="12.75">
      <c r="AC254" s="150"/>
      <c r="AD254" s="149"/>
    </row>
    <row r="255" spans="29:30" ht="12.75">
      <c r="AC255" s="150"/>
      <c r="AD255" s="149"/>
    </row>
    <row r="256" spans="29:30" ht="12.75">
      <c r="AC256" s="150"/>
      <c r="AD256" s="149"/>
    </row>
    <row r="257" spans="29:30" ht="12.75">
      <c r="AC257" s="150"/>
      <c r="AD257" s="149"/>
    </row>
    <row r="258" spans="29:30" ht="12.75">
      <c r="AC258" s="150"/>
      <c r="AD258" s="149"/>
    </row>
    <row r="259" spans="29:30" ht="12.75">
      <c r="AC259" s="150"/>
      <c r="AD259" s="149"/>
    </row>
    <row r="260" spans="29:30" ht="12.75">
      <c r="AC260" s="150"/>
      <c r="AD260" s="149"/>
    </row>
    <row r="261" spans="29:30" ht="12.75">
      <c r="AC261" s="150"/>
      <c r="AD261" s="149"/>
    </row>
    <row r="262" spans="29:30" ht="12.75">
      <c r="AC262" s="150"/>
      <c r="AD262" s="149"/>
    </row>
    <row r="263" spans="29:30" ht="12.75">
      <c r="AC263" s="150"/>
      <c r="AD263" s="149"/>
    </row>
    <row r="264" spans="29:30" ht="12.75">
      <c r="AC264" s="150"/>
      <c r="AD264" s="149"/>
    </row>
    <row r="265" spans="29:30" ht="12.75">
      <c r="AC265" s="150"/>
      <c r="AD265" s="149"/>
    </row>
    <row r="266" spans="29:30" ht="12.75">
      <c r="AC266" s="150"/>
      <c r="AD266" s="149"/>
    </row>
    <row r="267" spans="29:30" ht="12.75">
      <c r="AC267" s="150"/>
      <c r="AD267" s="149"/>
    </row>
    <row r="268" spans="29:30" ht="12.75">
      <c r="AC268" s="150"/>
      <c r="AD268" s="149"/>
    </row>
    <row r="269" spans="29:30" ht="12.75">
      <c r="AC269" s="150"/>
      <c r="AD269" s="149"/>
    </row>
    <row r="270" spans="29:30" ht="12.75">
      <c r="AC270" s="150"/>
      <c r="AD270" s="149"/>
    </row>
    <row r="271" spans="29:30" ht="12.75">
      <c r="AC271" s="150"/>
      <c r="AD271" s="149"/>
    </row>
    <row r="272" spans="29:30" ht="12.75">
      <c r="AC272" s="150"/>
      <c r="AD272" s="149"/>
    </row>
    <row r="273" spans="29:30" ht="12.75">
      <c r="AC273" s="150"/>
      <c r="AD273" s="149"/>
    </row>
    <row r="274" spans="29:30" ht="12.75">
      <c r="AC274" s="150"/>
      <c r="AD274" s="149"/>
    </row>
    <row r="275" spans="29:30" ht="12.75">
      <c r="AC275" s="150"/>
      <c r="AD275" s="149"/>
    </row>
    <row r="276" spans="29:30" ht="12.75">
      <c r="AC276" s="150"/>
      <c r="AD276" s="149"/>
    </row>
    <row r="277" spans="29:30" ht="12.75">
      <c r="AC277" s="150"/>
      <c r="AD277" s="149"/>
    </row>
    <row r="278" spans="29:30" ht="12.75">
      <c r="AC278" s="150"/>
      <c r="AD278" s="149"/>
    </row>
  </sheetData>
  <sheetProtection/>
  <mergeCells count="242">
    <mergeCell ref="Y176:Y177"/>
    <mergeCell ref="Z176:AA176"/>
    <mergeCell ref="Y128:Y129"/>
    <mergeCell ref="Z128:AA128"/>
    <mergeCell ref="Y143:AA143"/>
    <mergeCell ref="Y144:Y145"/>
    <mergeCell ref="Z144:AA144"/>
    <mergeCell ref="Y175:AA175"/>
    <mergeCell ref="Y89:Y90"/>
    <mergeCell ref="Z89:AA89"/>
    <mergeCell ref="Y110:AA110"/>
    <mergeCell ref="Y111:Y112"/>
    <mergeCell ref="Z111:AA111"/>
    <mergeCell ref="Y127:AA127"/>
    <mergeCell ref="Y43:Y44"/>
    <mergeCell ref="Z43:AA43"/>
    <mergeCell ref="Y70:AA70"/>
    <mergeCell ref="Y71:Y72"/>
    <mergeCell ref="Z71:AA71"/>
    <mergeCell ref="Y88:AA88"/>
    <mergeCell ref="U175:W175"/>
    <mergeCell ref="U176:U177"/>
    <mergeCell ref="V176:W176"/>
    <mergeCell ref="Y7:AA7"/>
    <mergeCell ref="Y8:Y9"/>
    <mergeCell ref="Z8:AA8"/>
    <mergeCell ref="Y21:AA21"/>
    <mergeCell ref="Y22:Y23"/>
    <mergeCell ref="Z22:AA22"/>
    <mergeCell ref="Y42:AA42"/>
    <mergeCell ref="U127:W127"/>
    <mergeCell ref="U128:U129"/>
    <mergeCell ref="V128:W128"/>
    <mergeCell ref="U143:W143"/>
    <mergeCell ref="U144:U145"/>
    <mergeCell ref="V144:W144"/>
    <mergeCell ref="U88:W88"/>
    <mergeCell ref="U89:U90"/>
    <mergeCell ref="V89:W89"/>
    <mergeCell ref="U110:W110"/>
    <mergeCell ref="U111:U112"/>
    <mergeCell ref="V111:W111"/>
    <mergeCell ref="V22:W22"/>
    <mergeCell ref="U42:W42"/>
    <mergeCell ref="U43:U44"/>
    <mergeCell ref="V43:W43"/>
    <mergeCell ref="U70:W70"/>
    <mergeCell ref="U71:U72"/>
    <mergeCell ref="V71:W71"/>
    <mergeCell ref="L175:L177"/>
    <mergeCell ref="M175:P175"/>
    <mergeCell ref="F176:G176"/>
    <mergeCell ref="I176:I177"/>
    <mergeCell ref="J176:K176"/>
    <mergeCell ref="U7:W7"/>
    <mergeCell ref="U8:U9"/>
    <mergeCell ref="V8:W8"/>
    <mergeCell ref="U21:W21"/>
    <mergeCell ref="U22:U23"/>
    <mergeCell ref="A171:P171"/>
    <mergeCell ref="A172:P172"/>
    <mergeCell ref="A173:P173"/>
    <mergeCell ref="A175:B177"/>
    <mergeCell ref="C175:D175"/>
    <mergeCell ref="E175:G175"/>
    <mergeCell ref="M176:M177"/>
    <mergeCell ref="H175:H177"/>
    <mergeCell ref="I175:K175"/>
    <mergeCell ref="E176:E177"/>
    <mergeCell ref="B168:D168"/>
    <mergeCell ref="A170:P170"/>
    <mergeCell ref="L144:L145"/>
    <mergeCell ref="M144:M145"/>
    <mergeCell ref="B143:C144"/>
    <mergeCell ref="E143:H143"/>
    <mergeCell ref="I143:L143"/>
    <mergeCell ref="M143:P143"/>
    <mergeCell ref="E144:E145"/>
    <mergeCell ref="F144:G144"/>
    <mergeCell ref="H144:H145"/>
    <mergeCell ref="I144:I145"/>
    <mergeCell ref="J144:K144"/>
    <mergeCell ref="A140:P140"/>
    <mergeCell ref="B145:C145"/>
    <mergeCell ref="A143:A145"/>
    <mergeCell ref="A141:P141"/>
    <mergeCell ref="N144:P144"/>
    <mergeCell ref="B135:C135"/>
    <mergeCell ref="A137:P137"/>
    <mergeCell ref="A138:P138"/>
    <mergeCell ref="E128:E129"/>
    <mergeCell ref="F128:G128"/>
    <mergeCell ref="H128:H129"/>
    <mergeCell ref="I128:I129"/>
    <mergeCell ref="J128:K128"/>
    <mergeCell ref="D127:D129"/>
    <mergeCell ref="B102:D102"/>
    <mergeCell ref="A121:P121"/>
    <mergeCell ref="A122:P122"/>
    <mergeCell ref="A124:P124"/>
    <mergeCell ref="A125:P125"/>
    <mergeCell ref="M127:P127"/>
    <mergeCell ref="I110:L110"/>
    <mergeCell ref="L111:L112"/>
    <mergeCell ref="M111:M112"/>
    <mergeCell ref="B127:C128"/>
    <mergeCell ref="E127:H127"/>
    <mergeCell ref="I127:L127"/>
    <mergeCell ref="L128:L129"/>
    <mergeCell ref="M128:M129"/>
    <mergeCell ref="B129:C129"/>
    <mergeCell ref="I88:L88"/>
    <mergeCell ref="M88:P88"/>
    <mergeCell ref="E89:E90"/>
    <mergeCell ref="F111:G111"/>
    <mergeCell ref="H111:H112"/>
    <mergeCell ref="A104:P104"/>
    <mergeCell ref="A110:A112"/>
    <mergeCell ref="B112:C112"/>
    <mergeCell ref="I111:I112"/>
    <mergeCell ref="A105:P105"/>
    <mergeCell ref="F89:G89"/>
    <mergeCell ref="H89:H90"/>
    <mergeCell ref="L89:L90"/>
    <mergeCell ref="M89:M90"/>
    <mergeCell ref="B90:C90"/>
    <mergeCell ref="A107:P107"/>
    <mergeCell ref="A108:P108"/>
    <mergeCell ref="B110:C111"/>
    <mergeCell ref="E110:H110"/>
    <mergeCell ref="M43:M44"/>
    <mergeCell ref="E43:E44"/>
    <mergeCell ref="B44:C44"/>
    <mergeCell ref="I43:I44"/>
    <mergeCell ref="J43:K43"/>
    <mergeCell ref="H43:H44"/>
    <mergeCell ref="F43:G43"/>
    <mergeCell ref="B23:C23"/>
    <mergeCell ref="L43:L44"/>
    <mergeCell ref="A36:P36"/>
    <mergeCell ref="A42:A44"/>
    <mergeCell ref="M22:M23"/>
    <mergeCell ref="E42:H42"/>
    <mergeCell ref="I42:L42"/>
    <mergeCell ref="A37:P37"/>
    <mergeCell ref="A21:A23"/>
    <mergeCell ref="L22:L23"/>
    <mergeCell ref="A39:P39"/>
    <mergeCell ref="M42:P42"/>
    <mergeCell ref="H22:H23"/>
    <mergeCell ref="I22:I23"/>
    <mergeCell ref="J22:K22"/>
    <mergeCell ref="A40:P40"/>
    <mergeCell ref="B42:C43"/>
    <mergeCell ref="F22:G22"/>
    <mergeCell ref="E8:E9"/>
    <mergeCell ref="M8:M9"/>
    <mergeCell ref="J8:K8"/>
    <mergeCell ref="B34:D34"/>
    <mergeCell ref="A19:P19"/>
    <mergeCell ref="B21:C22"/>
    <mergeCell ref="E21:H21"/>
    <mergeCell ref="I21:L21"/>
    <mergeCell ref="M21:P21"/>
    <mergeCell ref="E22:E23"/>
    <mergeCell ref="A1:P1"/>
    <mergeCell ref="A2:P2"/>
    <mergeCell ref="A3:P3"/>
    <mergeCell ref="A4:P4"/>
    <mergeCell ref="A5:P5"/>
    <mergeCell ref="B7:C8"/>
    <mergeCell ref="E7:H7"/>
    <mergeCell ref="F8:G8"/>
    <mergeCell ref="H8:H9"/>
    <mergeCell ref="N8:P8"/>
    <mergeCell ref="D7:D9"/>
    <mergeCell ref="D42:D44"/>
    <mergeCell ref="L8:L9"/>
    <mergeCell ref="M7:P7"/>
    <mergeCell ref="B9:C9"/>
    <mergeCell ref="B13:D13"/>
    <mergeCell ref="A15:P15"/>
    <mergeCell ref="A16:P16"/>
    <mergeCell ref="I8:I9"/>
    <mergeCell ref="A7:A9"/>
    <mergeCell ref="E88:H88"/>
    <mergeCell ref="M70:P70"/>
    <mergeCell ref="A85:P85"/>
    <mergeCell ref="A86:P86"/>
    <mergeCell ref="A88:A90"/>
    <mergeCell ref="A64:P64"/>
    <mergeCell ref="A65:P65"/>
    <mergeCell ref="A67:P67"/>
    <mergeCell ref="M71:M72"/>
    <mergeCell ref="J89:K89"/>
    <mergeCell ref="H71:H72"/>
    <mergeCell ref="I71:I72"/>
    <mergeCell ref="B80:D80"/>
    <mergeCell ref="A82:P82"/>
    <mergeCell ref="A83:P83"/>
    <mergeCell ref="B70:C71"/>
    <mergeCell ref="E70:H70"/>
    <mergeCell ref="I70:L70"/>
    <mergeCell ref="D21:D23"/>
    <mergeCell ref="A18:P18"/>
    <mergeCell ref="I7:L7"/>
    <mergeCell ref="N176:P176"/>
    <mergeCell ref="A127:A129"/>
    <mergeCell ref="B62:D62"/>
    <mergeCell ref="E71:E72"/>
    <mergeCell ref="J111:K111"/>
    <mergeCell ref="B119:D119"/>
    <mergeCell ref="M110:P110"/>
    <mergeCell ref="D143:D145"/>
    <mergeCell ref="A178:B178"/>
    <mergeCell ref="D88:D90"/>
    <mergeCell ref="D110:D112"/>
    <mergeCell ref="D70:D72"/>
    <mergeCell ref="L71:L72"/>
    <mergeCell ref="E111:E112"/>
    <mergeCell ref="A70:A72"/>
    <mergeCell ref="B72:C72"/>
    <mergeCell ref="I89:I90"/>
    <mergeCell ref="C176:C177"/>
    <mergeCell ref="D176:D177"/>
    <mergeCell ref="A185:B185"/>
    <mergeCell ref="A184:B184"/>
    <mergeCell ref="A183:B183"/>
    <mergeCell ref="A182:B182"/>
    <mergeCell ref="A181:B181"/>
    <mergeCell ref="A180:B180"/>
    <mergeCell ref="A179:B179"/>
    <mergeCell ref="N22:P22"/>
    <mergeCell ref="N43:P43"/>
    <mergeCell ref="N71:P71"/>
    <mergeCell ref="N89:P89"/>
    <mergeCell ref="N111:P111"/>
    <mergeCell ref="N128:P128"/>
    <mergeCell ref="A68:P68"/>
    <mergeCell ref="F71:G71"/>
    <mergeCell ref="J71:K71"/>
    <mergeCell ref="B88:C89"/>
  </mergeCells>
  <conditionalFormatting sqref="P1:P7 P10:P21 P24:P42 P45:P70 P73:P88 P91:P110 P113:P127 P130:P143 P146:P175 P178:P65536">
    <cfRule type="cellIs" priority="15" dxfId="0" operator="greaterThan" stopIfTrue="1">
      <formula>97</formula>
    </cfRule>
  </conditionalFormatting>
  <conditionalFormatting sqref="W1:W65536">
    <cfRule type="cellIs" priority="14" dxfId="0" operator="greaterThan" stopIfTrue="1">
      <formula>97</formula>
    </cfRule>
  </conditionalFormatting>
  <conditionalFormatting sqref="AA1:AA65536">
    <cfRule type="cellIs" priority="13" dxfId="0" operator="greaterThan" stopIfTrue="1">
      <formula>97</formula>
    </cfRule>
  </conditionalFormatting>
  <conditionalFormatting sqref="AD10:AD278">
    <cfRule type="cellIs" priority="12" dxfId="19" operator="greaterThan" stopIfTrue="1">
      <formula>99.5</formula>
    </cfRule>
  </conditionalFormatting>
  <conditionalFormatting sqref="X1:X65536">
    <cfRule type="cellIs" priority="11" dxfId="18" operator="lessThan" stopIfTrue="1">
      <formula>0</formula>
    </cfRule>
  </conditionalFormatting>
  <conditionalFormatting sqref="P9">
    <cfRule type="cellIs" priority="9" dxfId="0" operator="greaterThan" stopIfTrue="1">
      <formula>97</formula>
    </cfRule>
  </conditionalFormatting>
  <conditionalFormatting sqref="P23">
    <cfRule type="cellIs" priority="8" dxfId="0" operator="greaterThan" stopIfTrue="1">
      <formula>97</formula>
    </cfRule>
  </conditionalFormatting>
  <conditionalFormatting sqref="P44">
    <cfRule type="cellIs" priority="7" dxfId="0" operator="greaterThan" stopIfTrue="1">
      <formula>97</formula>
    </cfRule>
  </conditionalFormatting>
  <conditionalFormatting sqref="P72">
    <cfRule type="cellIs" priority="6" dxfId="0" operator="greaterThan" stopIfTrue="1">
      <formula>97</formula>
    </cfRule>
  </conditionalFormatting>
  <conditionalFormatting sqref="P90">
    <cfRule type="cellIs" priority="5" dxfId="0" operator="greaterThan" stopIfTrue="1">
      <formula>97</formula>
    </cfRule>
  </conditionalFormatting>
  <conditionalFormatting sqref="P112">
    <cfRule type="cellIs" priority="4" dxfId="0" operator="greaterThan" stopIfTrue="1">
      <formula>97</formula>
    </cfRule>
  </conditionalFormatting>
  <conditionalFormatting sqref="P129">
    <cfRule type="cellIs" priority="3" dxfId="0" operator="greaterThan" stopIfTrue="1">
      <formula>97</formula>
    </cfRule>
  </conditionalFormatting>
  <conditionalFormatting sqref="P145">
    <cfRule type="cellIs" priority="2" dxfId="0" operator="greaterThan" stopIfTrue="1">
      <formula>97</formula>
    </cfRule>
  </conditionalFormatting>
  <conditionalFormatting sqref="P177">
    <cfRule type="cellIs" priority="1" dxfId="0" operator="greaterThan" stopIfTrue="1">
      <formula>97</formula>
    </cfRule>
  </conditionalFormatting>
  <printOptions horizontalCentered="1"/>
  <pageMargins left="0.45" right="0.25" top="0.75" bottom="0.25" header="0.25" footer="0.25"/>
  <pageSetup horizontalDpi="600" verticalDpi="600" orientation="landscape" paperSize="9" scale="83" r:id="rId3"/>
  <rowBreaks count="5" manualBreakCount="5">
    <brk id="34" max="25" man="1"/>
    <brk id="62" max="25" man="1"/>
    <brk id="102" max="25" man="1"/>
    <brk id="135" max="25" man="1"/>
    <brk id="168" max="25" man="1"/>
  </rowBreaks>
  <colBreaks count="2" manualBreakCount="2">
    <brk id="17" max="185" man="1"/>
    <brk id="22" max="18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6"/>
  <sheetViews>
    <sheetView zoomScale="70" zoomScaleNormal="70" zoomScalePageLayoutView="0" workbookViewId="0" topLeftCell="A1">
      <selection activeCell="U19" sqref="U19"/>
    </sheetView>
  </sheetViews>
  <sheetFormatPr defaultColWidth="9.140625" defaultRowHeight="12.75"/>
  <cols>
    <col min="1" max="1" width="9.140625" style="1" customWidth="1"/>
    <col min="2" max="2" width="4.421875" style="1" customWidth="1"/>
    <col min="3" max="3" width="24.28125" style="1" customWidth="1"/>
    <col min="4" max="4" width="24.00390625" style="1" customWidth="1"/>
    <col min="5" max="5" width="10.7109375" style="1" customWidth="1"/>
    <col min="6" max="6" width="10.140625" style="1" customWidth="1"/>
    <col min="7" max="7" width="6.28125" style="1" customWidth="1"/>
    <col min="8" max="8" width="10.7109375" style="1" customWidth="1"/>
    <col min="9" max="9" width="11.00390625" style="1" customWidth="1"/>
    <col min="10" max="10" width="9.421875" style="1" customWidth="1"/>
    <col min="11" max="11" width="8.57421875" style="1" customWidth="1"/>
    <col min="12" max="12" width="10.421875" style="1" customWidth="1"/>
    <col min="13" max="15" width="9.8515625" style="1" customWidth="1"/>
    <col min="16" max="16" width="5.140625" style="1" customWidth="1"/>
    <col min="17" max="17" width="20.7109375" style="1" customWidth="1"/>
    <col min="18" max="23" width="9.140625" style="1" customWidth="1"/>
    <col min="24" max="16384" width="9.140625" style="1" customWidth="1"/>
  </cols>
  <sheetData>
    <row r="1" spans="2:17" ht="15">
      <c r="B1" s="246" t="s">
        <v>97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</row>
    <row r="2" spans="2:17" ht="15">
      <c r="B2" s="242" t="s">
        <v>157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</row>
    <row r="3" spans="2:12" ht="15.75" thickBot="1">
      <c r="B3" s="2"/>
      <c r="C3" s="2"/>
      <c r="D3" s="2"/>
      <c r="E3" s="3"/>
      <c r="F3" s="3"/>
      <c r="G3" s="3"/>
      <c r="H3" s="2"/>
      <c r="I3" s="2"/>
      <c r="J3" s="2"/>
      <c r="K3" s="2"/>
      <c r="L3" s="2"/>
    </row>
    <row r="4" spans="2:17" ht="15">
      <c r="B4" s="247" t="s">
        <v>98</v>
      </c>
      <c r="C4" s="248"/>
      <c r="D4" s="4"/>
      <c r="E4" s="253" t="s">
        <v>99</v>
      </c>
      <c r="F4" s="254"/>
      <c r="G4" s="254"/>
      <c r="H4" s="255"/>
      <c r="I4" s="253" t="s">
        <v>67</v>
      </c>
      <c r="J4" s="254"/>
      <c r="K4" s="254"/>
      <c r="L4" s="255"/>
      <c r="M4" s="256" t="s">
        <v>100</v>
      </c>
      <c r="N4" s="256"/>
      <c r="O4" s="256"/>
      <c r="P4" s="256"/>
      <c r="Q4" s="5" t="s">
        <v>101</v>
      </c>
    </row>
    <row r="5" spans="2:17" ht="15">
      <c r="B5" s="249"/>
      <c r="C5" s="250"/>
      <c r="D5" s="6" t="s">
        <v>102</v>
      </c>
      <c r="E5" s="243" t="s">
        <v>68</v>
      </c>
      <c r="F5" s="245" t="s">
        <v>69</v>
      </c>
      <c r="G5" s="245"/>
      <c r="H5" s="257" t="s">
        <v>70</v>
      </c>
      <c r="I5" s="243" t="s">
        <v>68</v>
      </c>
      <c r="J5" s="245" t="s">
        <v>69</v>
      </c>
      <c r="K5" s="245"/>
      <c r="L5" s="257" t="s">
        <v>70</v>
      </c>
      <c r="M5" s="199" t="s">
        <v>145</v>
      </c>
      <c r="N5" s="188" t="s">
        <v>103</v>
      </c>
      <c r="O5" s="189"/>
      <c r="P5" s="190"/>
      <c r="Q5" s="7" t="s">
        <v>104</v>
      </c>
    </row>
    <row r="6" spans="2:17" ht="23.25" thickBot="1">
      <c r="B6" s="251"/>
      <c r="C6" s="252"/>
      <c r="D6" s="8" t="s">
        <v>103</v>
      </c>
      <c r="E6" s="244"/>
      <c r="F6" s="9" t="s">
        <v>105</v>
      </c>
      <c r="G6" s="10" t="s">
        <v>71</v>
      </c>
      <c r="H6" s="258"/>
      <c r="I6" s="244"/>
      <c r="J6" s="9" t="s">
        <v>105</v>
      </c>
      <c r="K6" s="10" t="s">
        <v>71</v>
      </c>
      <c r="L6" s="258"/>
      <c r="M6" s="201"/>
      <c r="N6" s="183" t="s">
        <v>155</v>
      </c>
      <c r="O6" s="183" t="s">
        <v>156</v>
      </c>
      <c r="P6" s="184" t="s">
        <v>71</v>
      </c>
      <c r="Q6" s="11" t="s">
        <v>74</v>
      </c>
    </row>
    <row r="7" spans="2:17" ht="15">
      <c r="B7" s="12">
        <v>1</v>
      </c>
      <c r="C7" s="13" t="s">
        <v>106</v>
      </c>
      <c r="D7" s="14">
        <f>+B32</f>
        <v>11</v>
      </c>
      <c r="E7" s="15">
        <f>+E34</f>
        <v>164</v>
      </c>
      <c r="F7" s="15">
        <f>+F34</f>
        <v>164</v>
      </c>
      <c r="G7" s="15">
        <f>+F7/E7*100</f>
        <v>100</v>
      </c>
      <c r="H7" s="15">
        <f>+E7-F7</f>
        <v>0</v>
      </c>
      <c r="I7" s="15">
        <f>+I34</f>
        <v>1354</v>
      </c>
      <c r="J7" s="15">
        <f>+J34</f>
        <v>1072</v>
      </c>
      <c r="K7" s="15">
        <f>+J7/I7*100</f>
        <v>79.1728212703102</v>
      </c>
      <c r="L7" s="15">
        <f>+I7-J7</f>
        <v>282</v>
      </c>
      <c r="M7" s="15">
        <f>+M34</f>
        <v>111714</v>
      </c>
      <c r="N7" s="15">
        <f>+N34</f>
        <v>89757</v>
      </c>
      <c r="O7" s="15">
        <f>+O34</f>
        <v>92631</v>
      </c>
      <c r="P7" s="15">
        <f>+O7/M7*100</f>
        <v>82.91798700252431</v>
      </c>
      <c r="Q7" s="16">
        <v>164</v>
      </c>
    </row>
    <row r="8" spans="2:17" ht="15">
      <c r="B8" s="17">
        <f>+B7+1</f>
        <v>2</v>
      </c>
      <c r="C8" s="18" t="s">
        <v>107</v>
      </c>
      <c r="D8" s="19">
        <f>+B50+B67</f>
        <v>15</v>
      </c>
      <c r="E8" s="20">
        <f>+E52+E69</f>
        <v>426</v>
      </c>
      <c r="F8" s="20">
        <f>+F52+F69</f>
        <v>426</v>
      </c>
      <c r="G8" s="20">
        <f>+F8/E8*100</f>
        <v>100</v>
      </c>
      <c r="H8" s="20">
        <f>+E8-F8</f>
        <v>0</v>
      </c>
      <c r="I8" s="20">
        <f>+I52+I69</f>
        <v>4368</v>
      </c>
      <c r="J8" s="20">
        <f>+J52+J69</f>
        <v>3133</v>
      </c>
      <c r="K8" s="20">
        <f>+J8/I8*100</f>
        <v>71.72619047619048</v>
      </c>
      <c r="L8" s="20">
        <f>+I8-J8</f>
        <v>1235</v>
      </c>
      <c r="M8" s="20">
        <f>+M52+M69</f>
        <v>190763</v>
      </c>
      <c r="N8" s="20">
        <f>+N52+N69</f>
        <v>214399</v>
      </c>
      <c r="O8" s="20">
        <f>+O52+O69</f>
        <v>219728</v>
      </c>
      <c r="P8" s="20">
        <f>+O8/M8*100</f>
        <v>115.18376205029277</v>
      </c>
      <c r="Q8" s="21">
        <v>426</v>
      </c>
    </row>
    <row r="9" spans="2:17" ht="15">
      <c r="B9" s="17">
        <f>B8+1</f>
        <v>3</v>
      </c>
      <c r="C9" s="18" t="s">
        <v>3</v>
      </c>
      <c r="D9" s="19">
        <f>+B83</f>
        <v>6</v>
      </c>
      <c r="E9" s="20">
        <f>+E85</f>
        <v>218</v>
      </c>
      <c r="F9" s="20">
        <f>+F85</f>
        <v>218</v>
      </c>
      <c r="G9" s="20">
        <f>+F9/E9*100</f>
        <v>100</v>
      </c>
      <c r="H9" s="20">
        <f>+E9-F9</f>
        <v>0</v>
      </c>
      <c r="I9" s="20">
        <f>+I85</f>
        <v>417</v>
      </c>
      <c r="J9" s="20">
        <f>+J85</f>
        <v>386</v>
      </c>
      <c r="K9" s="20">
        <f>+J9/I9*100</f>
        <v>92.56594724220624</v>
      </c>
      <c r="L9" s="20">
        <f>+I9-J9</f>
        <v>31</v>
      </c>
      <c r="M9" s="20">
        <f>+M85</f>
        <v>54508</v>
      </c>
      <c r="N9" s="20">
        <f>+N85</f>
        <v>58367</v>
      </c>
      <c r="O9" s="20">
        <f>+O85</f>
        <v>60060</v>
      </c>
      <c r="P9" s="20">
        <f>+O9/M9*100</f>
        <v>110.18566082043002</v>
      </c>
      <c r="Q9" s="21">
        <v>218</v>
      </c>
    </row>
    <row r="10" spans="2:17" ht="15">
      <c r="B10" s="17">
        <f>B9+1</f>
        <v>4</v>
      </c>
      <c r="C10" s="18" t="s">
        <v>1</v>
      </c>
      <c r="D10" s="19">
        <f>+B108</f>
        <v>15</v>
      </c>
      <c r="E10" s="20">
        <f>+E112</f>
        <v>195</v>
      </c>
      <c r="F10" s="20">
        <f>+F112</f>
        <v>195</v>
      </c>
      <c r="G10" s="20">
        <f>+F10/E10*100</f>
        <v>100</v>
      </c>
      <c r="H10" s="20">
        <f>+E10-F10</f>
        <v>0</v>
      </c>
      <c r="I10" s="20">
        <f>+I112</f>
        <v>1464</v>
      </c>
      <c r="J10" s="20">
        <f>+J112</f>
        <v>1336</v>
      </c>
      <c r="K10" s="20">
        <f>+J10/I10*100</f>
        <v>91.2568306010929</v>
      </c>
      <c r="L10" s="20">
        <f>+I10-J10</f>
        <v>128</v>
      </c>
      <c r="M10" s="20">
        <f>+M112</f>
        <v>64843</v>
      </c>
      <c r="N10" s="20">
        <f>+N112</f>
        <v>68153</v>
      </c>
      <c r="O10" s="20">
        <f>+O112</f>
        <v>70053</v>
      </c>
      <c r="P10" s="20">
        <f>+O10/M10*100</f>
        <v>108.03479172771155</v>
      </c>
      <c r="Q10" s="21">
        <v>219</v>
      </c>
    </row>
    <row r="11" spans="2:17" ht="15">
      <c r="B11" s="17">
        <f>B10+1</f>
        <v>5</v>
      </c>
      <c r="C11" s="18" t="s">
        <v>35</v>
      </c>
      <c r="D11" s="19">
        <f>+B134+B152+B164</f>
        <v>23</v>
      </c>
      <c r="E11" s="20">
        <f>+E137+E154+E166</f>
        <v>432</v>
      </c>
      <c r="F11" s="20">
        <f>+F137+F154+F166</f>
        <v>432</v>
      </c>
      <c r="G11" s="20">
        <f>+F11/E11*100</f>
        <v>100</v>
      </c>
      <c r="H11" s="20">
        <f>+E11-F11</f>
        <v>0</v>
      </c>
      <c r="I11" s="20">
        <f>+I137+I154+I166</f>
        <v>1507</v>
      </c>
      <c r="J11" s="20">
        <f>+J137+J154+J166</f>
        <v>680</v>
      </c>
      <c r="K11" s="20">
        <f>+J11/I11*100</f>
        <v>45.122760451227606</v>
      </c>
      <c r="L11" s="20">
        <f>+L137+L154+L166</f>
        <v>827</v>
      </c>
      <c r="M11" s="20">
        <f>+M137+M154+M166</f>
        <v>257290</v>
      </c>
      <c r="N11" s="20">
        <f>+N137+N154+N166</f>
        <v>158237</v>
      </c>
      <c r="O11" s="20">
        <f>+O137+O154+O166</f>
        <v>164428</v>
      </c>
      <c r="P11" s="20">
        <f>+O11/M11*100</f>
        <v>63.90765284309534</v>
      </c>
      <c r="Q11" s="22">
        <f>+E11+1</f>
        <v>433</v>
      </c>
    </row>
    <row r="12" spans="2:17" ht="15.75" thickBot="1">
      <c r="B12" s="17"/>
      <c r="C12" s="18"/>
      <c r="D12" s="19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1"/>
    </row>
    <row r="13" spans="2:17" ht="15.75" thickBot="1">
      <c r="B13" s="23"/>
      <c r="C13" s="24" t="s">
        <v>74</v>
      </c>
      <c r="D13" s="25">
        <f>SUM(D7:D12)</f>
        <v>70</v>
      </c>
      <c r="E13" s="26">
        <f>SUM(E7:E12)</f>
        <v>1435</v>
      </c>
      <c r="F13" s="26">
        <f>SUM(F7:F12)</f>
        <v>1435</v>
      </c>
      <c r="G13" s="26">
        <f>+F13/E13*100</f>
        <v>100</v>
      </c>
      <c r="H13" s="26">
        <f>SUM(H7:H12)</f>
        <v>0</v>
      </c>
      <c r="I13" s="26">
        <f>SUM(I7:I12)</f>
        <v>9110</v>
      </c>
      <c r="J13" s="26">
        <f>SUM(J7:J12)</f>
        <v>6607</v>
      </c>
      <c r="K13" s="26">
        <f>+J13/I13*100</f>
        <v>72.52469813391878</v>
      </c>
      <c r="L13" s="26">
        <f>SUM(L7:L12)</f>
        <v>2503</v>
      </c>
      <c r="M13" s="26">
        <f>SUM(M7:M12)</f>
        <v>679118</v>
      </c>
      <c r="N13" s="26">
        <f>SUM(N7:N12)</f>
        <v>588913</v>
      </c>
      <c r="O13" s="26">
        <f>SUM(O7:O12)</f>
        <v>606900</v>
      </c>
      <c r="P13" s="26">
        <f>+O13/M13*100</f>
        <v>89.36591284577938</v>
      </c>
      <c r="Q13" s="27">
        <f>SUM(Q7:Q12)</f>
        <v>1460</v>
      </c>
    </row>
    <row r="14" spans="2:12" ht="15">
      <c r="B14" s="242" t="s">
        <v>38</v>
      </c>
      <c r="C14" s="242"/>
      <c r="D14" s="242"/>
      <c r="E14" s="242"/>
      <c r="F14" s="242"/>
      <c r="G14" s="242"/>
      <c r="H14" s="242"/>
      <c r="I14" s="2"/>
      <c r="J14" s="2"/>
      <c r="K14" s="2"/>
      <c r="L14" s="2"/>
    </row>
    <row r="15" spans="2:17" ht="15"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</row>
    <row r="16" spans="1:18" ht="15">
      <c r="A16" s="242"/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</row>
    <row r="17" spans="5:12" ht="15">
      <c r="E17" s="28"/>
      <c r="F17" s="28"/>
      <c r="G17" s="29"/>
      <c r="H17" s="30"/>
      <c r="I17" s="30"/>
      <c r="J17" s="30"/>
      <c r="K17" s="30"/>
      <c r="L17" s="30"/>
    </row>
    <row r="18" spans="2:16" ht="16.5" thickBot="1">
      <c r="B18" s="1" t="s">
        <v>108</v>
      </c>
      <c r="M18" s="259"/>
      <c r="N18" s="259"/>
      <c r="O18" s="259"/>
      <c r="P18" s="31"/>
    </row>
    <row r="19" spans="2:17" ht="15">
      <c r="B19" s="247" t="s">
        <v>109</v>
      </c>
      <c r="C19" s="248"/>
      <c r="D19" s="4"/>
      <c r="E19" s="253" t="s">
        <v>99</v>
      </c>
      <c r="F19" s="254"/>
      <c r="G19" s="254"/>
      <c r="H19" s="255"/>
      <c r="I19" s="253" t="s">
        <v>67</v>
      </c>
      <c r="J19" s="254"/>
      <c r="K19" s="254"/>
      <c r="L19" s="255"/>
      <c r="M19" s="256" t="s">
        <v>100</v>
      </c>
      <c r="N19" s="256"/>
      <c r="O19" s="256"/>
      <c r="P19" s="256"/>
      <c r="Q19" s="5" t="s">
        <v>38</v>
      </c>
    </row>
    <row r="20" spans="2:17" ht="15">
      <c r="B20" s="249"/>
      <c r="C20" s="250"/>
      <c r="D20" s="6"/>
      <c r="E20" s="243" t="s">
        <v>68</v>
      </c>
      <c r="F20" s="245" t="s">
        <v>69</v>
      </c>
      <c r="G20" s="245"/>
      <c r="H20" s="257" t="s">
        <v>70</v>
      </c>
      <c r="I20" s="243" t="s">
        <v>68</v>
      </c>
      <c r="J20" s="245" t="s">
        <v>69</v>
      </c>
      <c r="K20" s="245"/>
      <c r="L20" s="257" t="s">
        <v>70</v>
      </c>
      <c r="M20" s="199" t="s">
        <v>145</v>
      </c>
      <c r="N20" s="188" t="s">
        <v>103</v>
      </c>
      <c r="O20" s="189"/>
      <c r="P20" s="190"/>
      <c r="Q20" s="7" t="s">
        <v>103</v>
      </c>
    </row>
    <row r="21" spans="2:17" ht="23.25" thickBot="1">
      <c r="B21" s="251"/>
      <c r="C21" s="252"/>
      <c r="D21" s="8"/>
      <c r="E21" s="244"/>
      <c r="F21" s="9" t="s">
        <v>105</v>
      </c>
      <c r="G21" s="10" t="s">
        <v>71</v>
      </c>
      <c r="H21" s="258"/>
      <c r="I21" s="244"/>
      <c r="J21" s="9" t="s">
        <v>105</v>
      </c>
      <c r="K21" s="10" t="s">
        <v>71</v>
      </c>
      <c r="L21" s="258"/>
      <c r="M21" s="201"/>
      <c r="N21" s="183" t="s">
        <v>155</v>
      </c>
      <c r="O21" s="183" t="s">
        <v>156</v>
      </c>
      <c r="P21" s="184" t="s">
        <v>71</v>
      </c>
      <c r="Q21" s="11" t="s">
        <v>110</v>
      </c>
    </row>
    <row r="22" spans="2:17" ht="15">
      <c r="B22" s="12">
        <v>1</v>
      </c>
      <c r="C22" s="13" t="s">
        <v>4</v>
      </c>
      <c r="D22" s="13"/>
      <c r="E22" s="15">
        <f>+regmimaropa!E25</f>
        <v>10</v>
      </c>
      <c r="F22" s="15">
        <f>+regmimaropa!F25</f>
        <v>10</v>
      </c>
      <c r="G22" s="20">
        <f aca="true" t="shared" si="0" ref="G22:G32">+F22/E22*100</f>
        <v>100</v>
      </c>
      <c r="H22" s="20">
        <f aca="true" t="shared" si="1" ref="H22:H32">+E22-F22</f>
        <v>0</v>
      </c>
      <c r="I22" s="15">
        <f>+regmimaropa!I25</f>
        <v>108</v>
      </c>
      <c r="J22" s="15">
        <f>+regmimaropa!J25</f>
        <v>71</v>
      </c>
      <c r="K22" s="20">
        <f aca="true" t="shared" si="2" ref="K22:K32">+J22/I22*100</f>
        <v>65.74074074074075</v>
      </c>
      <c r="L22" s="20">
        <f aca="true" t="shared" si="3" ref="L22:L32">+I22-J22</f>
        <v>37</v>
      </c>
      <c r="M22" s="15">
        <f>+regmimaropa!M25</f>
        <v>7329</v>
      </c>
      <c r="N22" s="15">
        <f>+regmimaropa!N25</f>
        <v>4376</v>
      </c>
      <c r="O22" s="15">
        <f>+regmimaropa!O25</f>
        <v>4578</v>
      </c>
      <c r="P22" s="20">
        <f aca="true" t="shared" si="4" ref="P22:P32">+O22/M22*100</f>
        <v>62.46418338108882</v>
      </c>
      <c r="Q22" s="32" t="s">
        <v>111</v>
      </c>
    </row>
    <row r="23" spans="2:17" ht="15">
      <c r="B23" s="17">
        <f>B22+1</f>
        <v>2</v>
      </c>
      <c r="C23" s="18" t="s">
        <v>5</v>
      </c>
      <c r="D23" s="18"/>
      <c r="E23" s="20">
        <f>+regmimaropa!E26</f>
        <v>7</v>
      </c>
      <c r="F23" s="20">
        <f>+regmimaropa!F26</f>
        <v>7</v>
      </c>
      <c r="G23" s="20">
        <f t="shared" si="0"/>
        <v>100</v>
      </c>
      <c r="H23" s="20">
        <f t="shared" si="1"/>
        <v>0</v>
      </c>
      <c r="I23" s="20">
        <f>+regmimaropa!I26</f>
        <v>84</v>
      </c>
      <c r="J23" s="20">
        <f>+regmimaropa!J26</f>
        <v>71</v>
      </c>
      <c r="K23" s="20">
        <f t="shared" si="2"/>
        <v>84.52380952380952</v>
      </c>
      <c r="L23" s="20">
        <f t="shared" si="3"/>
        <v>13</v>
      </c>
      <c r="M23" s="20">
        <f>+regmimaropa!M26</f>
        <v>6451</v>
      </c>
      <c r="N23" s="20">
        <f>+regmimaropa!N26</f>
        <v>4509</v>
      </c>
      <c r="O23" s="20">
        <f>+regmimaropa!O26</f>
        <v>4683</v>
      </c>
      <c r="P23" s="20">
        <f t="shared" si="4"/>
        <v>72.5933963726554</v>
      </c>
      <c r="Q23" s="33" t="s">
        <v>111</v>
      </c>
    </row>
    <row r="24" spans="2:17" ht="15">
      <c r="B24" s="17">
        <v>3</v>
      </c>
      <c r="C24" s="18" t="s">
        <v>62</v>
      </c>
      <c r="D24" s="18"/>
      <c r="E24" s="20">
        <f>+regmimaropa!E11</f>
        <v>9</v>
      </c>
      <c r="F24" s="20">
        <f>+regmimaropa!F11</f>
        <v>9</v>
      </c>
      <c r="G24" s="20">
        <f t="shared" si="0"/>
        <v>100</v>
      </c>
      <c r="H24" s="20">
        <f t="shared" si="1"/>
        <v>0</v>
      </c>
      <c r="I24" s="20">
        <f>+regmimaropa!I11</f>
        <v>30</v>
      </c>
      <c r="J24" s="20">
        <f>+regmimaropa!J11</f>
        <v>30</v>
      </c>
      <c r="K24" s="20">
        <f t="shared" si="2"/>
        <v>100</v>
      </c>
      <c r="L24" s="20">
        <f t="shared" si="3"/>
        <v>0</v>
      </c>
      <c r="M24" s="20">
        <f>+regmimaropa!M11</f>
        <v>2421</v>
      </c>
      <c r="N24" s="20">
        <f>+regmimaropa!N11</f>
        <v>1655</v>
      </c>
      <c r="O24" s="20">
        <f>+regmimaropa!O11</f>
        <v>1682</v>
      </c>
      <c r="P24" s="20">
        <f t="shared" si="4"/>
        <v>69.47542337876911</v>
      </c>
      <c r="Q24" s="33" t="s">
        <v>112</v>
      </c>
    </row>
    <row r="25" spans="2:17" ht="15">
      <c r="B25" s="17">
        <v>4</v>
      </c>
      <c r="C25" s="18" t="s">
        <v>0</v>
      </c>
      <c r="D25" s="18"/>
      <c r="E25" s="20">
        <f>+regmimaropa!E12</f>
        <v>16</v>
      </c>
      <c r="F25" s="20">
        <f>+regmimaropa!F12</f>
        <v>16</v>
      </c>
      <c r="G25" s="20">
        <f t="shared" si="0"/>
        <v>100</v>
      </c>
      <c r="H25" s="20">
        <f t="shared" si="1"/>
        <v>0</v>
      </c>
      <c r="I25" s="20">
        <f>+regmimaropa!I12</f>
        <v>110</v>
      </c>
      <c r="J25" s="20">
        <f>+regmimaropa!J12</f>
        <v>110</v>
      </c>
      <c r="K25" s="20">
        <f t="shared" si="2"/>
        <v>100</v>
      </c>
      <c r="L25" s="20">
        <f t="shared" si="3"/>
        <v>0</v>
      </c>
      <c r="M25" s="20">
        <f>+regmimaropa!M12</f>
        <v>4777</v>
      </c>
      <c r="N25" s="20">
        <f>+regmimaropa!N12</f>
        <v>6670</v>
      </c>
      <c r="O25" s="20">
        <f>+regmimaropa!O12</f>
        <v>6773</v>
      </c>
      <c r="P25" s="20">
        <f t="shared" si="4"/>
        <v>141.78354615867698</v>
      </c>
      <c r="Q25" s="33" t="s">
        <v>112</v>
      </c>
    </row>
    <row r="26" spans="2:17" ht="15">
      <c r="B26" s="17">
        <v>5</v>
      </c>
      <c r="C26" s="18" t="s">
        <v>41</v>
      </c>
      <c r="D26" s="18"/>
      <c r="E26" s="20">
        <f>+regmimaropa!E27</f>
        <v>12</v>
      </c>
      <c r="F26" s="20">
        <f>+regmimaropa!F27</f>
        <v>12</v>
      </c>
      <c r="G26" s="20">
        <f t="shared" si="0"/>
        <v>100</v>
      </c>
      <c r="H26" s="20">
        <f t="shared" si="1"/>
        <v>0</v>
      </c>
      <c r="I26" s="20">
        <f>+regmimaropa!I27</f>
        <v>89</v>
      </c>
      <c r="J26" s="20">
        <f>+regmimaropa!J27</f>
        <v>78</v>
      </c>
      <c r="K26" s="20">
        <f t="shared" si="2"/>
        <v>87.64044943820225</v>
      </c>
      <c r="L26" s="20">
        <f t="shared" si="3"/>
        <v>11</v>
      </c>
      <c r="M26" s="20">
        <f>+regmimaropa!M27</f>
        <v>7819</v>
      </c>
      <c r="N26" s="20">
        <f>+regmimaropa!N27</f>
        <v>5680</v>
      </c>
      <c r="O26" s="20">
        <f>+regmimaropa!O27</f>
        <v>5938</v>
      </c>
      <c r="P26" s="20">
        <f t="shared" si="4"/>
        <v>75.94321524491623</v>
      </c>
      <c r="Q26" s="33" t="s">
        <v>111</v>
      </c>
    </row>
    <row r="27" spans="2:17" ht="15">
      <c r="B27" s="17">
        <v>6</v>
      </c>
      <c r="C27" s="18" t="s">
        <v>6</v>
      </c>
      <c r="D27" s="18"/>
      <c r="E27" s="20">
        <f>+regmimaropa!E28</f>
        <v>15</v>
      </c>
      <c r="F27" s="20">
        <f>+regmimaropa!F28</f>
        <v>15</v>
      </c>
      <c r="G27" s="20">
        <f t="shared" si="0"/>
        <v>100</v>
      </c>
      <c r="H27" s="20">
        <f t="shared" si="1"/>
        <v>0</v>
      </c>
      <c r="I27" s="20">
        <f>+regmimaropa!I28</f>
        <v>110</v>
      </c>
      <c r="J27" s="20">
        <f>+regmimaropa!J28</f>
        <v>91</v>
      </c>
      <c r="K27" s="20">
        <f t="shared" si="2"/>
        <v>82.72727272727273</v>
      </c>
      <c r="L27" s="20">
        <f t="shared" si="3"/>
        <v>19</v>
      </c>
      <c r="M27" s="20">
        <f>+regmimaropa!M28</f>
        <v>10025</v>
      </c>
      <c r="N27" s="20">
        <f>+regmimaropa!N28</f>
        <v>8964</v>
      </c>
      <c r="O27" s="20">
        <f>+regmimaropa!O28</f>
        <v>9301</v>
      </c>
      <c r="P27" s="20">
        <f t="shared" si="4"/>
        <v>92.7780548628429</v>
      </c>
      <c r="Q27" s="33" t="s">
        <v>111</v>
      </c>
    </row>
    <row r="28" spans="2:17" ht="15">
      <c r="B28" s="17">
        <v>7</v>
      </c>
      <c r="C28" s="18" t="s">
        <v>7</v>
      </c>
      <c r="D28" s="18"/>
      <c r="E28" s="20">
        <f>+regmimaropa!E29</f>
        <v>12</v>
      </c>
      <c r="F28" s="20">
        <f>+regmimaropa!F29</f>
        <v>12</v>
      </c>
      <c r="G28" s="20">
        <f t="shared" si="0"/>
        <v>100</v>
      </c>
      <c r="H28" s="20">
        <f t="shared" si="1"/>
        <v>0</v>
      </c>
      <c r="I28" s="20">
        <f>+regmimaropa!I29</f>
        <v>67</v>
      </c>
      <c r="J28" s="20">
        <f>+regmimaropa!J29</f>
        <v>33</v>
      </c>
      <c r="K28" s="20">
        <f t="shared" si="2"/>
        <v>49.25373134328358</v>
      </c>
      <c r="L28" s="20">
        <f t="shared" si="3"/>
        <v>34</v>
      </c>
      <c r="M28" s="20">
        <f>+regmimaropa!M29</f>
        <v>3603</v>
      </c>
      <c r="N28" s="20">
        <f>+regmimaropa!N29</f>
        <v>849</v>
      </c>
      <c r="O28" s="20">
        <f>+regmimaropa!O29</f>
        <v>849</v>
      </c>
      <c r="P28" s="20">
        <f t="shared" si="4"/>
        <v>23.563696919233973</v>
      </c>
      <c r="Q28" s="33" t="s">
        <v>111</v>
      </c>
    </row>
    <row r="29" spans="2:17" ht="15">
      <c r="B29" s="17">
        <v>8</v>
      </c>
      <c r="C29" s="18" t="s">
        <v>61</v>
      </c>
      <c r="D29" s="18"/>
      <c r="E29" s="20">
        <f>+regmimaropa!E30</f>
        <v>11</v>
      </c>
      <c r="F29" s="20">
        <f>+regmimaropa!F30</f>
        <v>11</v>
      </c>
      <c r="G29" s="20">
        <f t="shared" si="0"/>
        <v>100</v>
      </c>
      <c r="H29" s="20">
        <f t="shared" si="1"/>
        <v>0</v>
      </c>
      <c r="I29" s="20">
        <f>+regmimaropa!I30</f>
        <v>140</v>
      </c>
      <c r="J29" s="20">
        <f>+regmimaropa!J30</f>
        <v>130</v>
      </c>
      <c r="K29" s="20">
        <f t="shared" si="2"/>
        <v>92.85714285714286</v>
      </c>
      <c r="L29" s="20">
        <f t="shared" si="3"/>
        <v>10</v>
      </c>
      <c r="M29" s="20">
        <f>+regmimaropa!M30</f>
        <v>8468</v>
      </c>
      <c r="N29" s="20">
        <f>+regmimaropa!N30</f>
        <v>6330</v>
      </c>
      <c r="O29" s="20">
        <f>+regmimaropa!O30</f>
        <v>6593</v>
      </c>
      <c r="P29" s="20">
        <f t="shared" si="4"/>
        <v>77.8578176665092</v>
      </c>
      <c r="Q29" s="33" t="s">
        <v>111</v>
      </c>
    </row>
    <row r="30" spans="2:17" ht="15">
      <c r="B30" s="17">
        <v>9</v>
      </c>
      <c r="C30" s="18" t="s">
        <v>54</v>
      </c>
      <c r="D30" s="18"/>
      <c r="E30" s="20">
        <f>+regmimaropa!E31</f>
        <v>22</v>
      </c>
      <c r="F30" s="20">
        <f>+regmimaropa!F31</f>
        <v>22</v>
      </c>
      <c r="G30" s="20">
        <f t="shared" si="0"/>
        <v>100</v>
      </c>
      <c r="H30" s="20">
        <f t="shared" si="1"/>
        <v>0</v>
      </c>
      <c r="I30" s="20">
        <f>+regmimaropa!I31</f>
        <v>191</v>
      </c>
      <c r="J30" s="20">
        <f>+regmimaropa!J31</f>
        <v>131</v>
      </c>
      <c r="K30" s="20">
        <f t="shared" si="2"/>
        <v>68.58638743455498</v>
      </c>
      <c r="L30" s="20">
        <f t="shared" si="3"/>
        <v>60</v>
      </c>
      <c r="M30" s="20">
        <f>+regmimaropa!M31</f>
        <v>18558</v>
      </c>
      <c r="N30" s="20">
        <f>+regmimaropa!N31</f>
        <v>15511</v>
      </c>
      <c r="O30" s="20">
        <f>+regmimaropa!O31</f>
        <v>16021</v>
      </c>
      <c r="P30" s="20">
        <f t="shared" si="4"/>
        <v>86.32934583468045</v>
      </c>
      <c r="Q30" s="33" t="s">
        <v>111</v>
      </c>
    </row>
    <row r="31" spans="2:17" ht="15">
      <c r="B31" s="17">
        <v>10</v>
      </c>
      <c r="C31" s="18" t="s">
        <v>48</v>
      </c>
      <c r="D31" s="18"/>
      <c r="E31" s="20">
        <f>+regmimaropa!E32</f>
        <v>39</v>
      </c>
      <c r="F31" s="20">
        <f>+regmimaropa!F32</f>
        <v>39</v>
      </c>
      <c r="G31" s="20">
        <f t="shared" si="0"/>
        <v>100</v>
      </c>
      <c r="H31" s="20">
        <f t="shared" si="1"/>
        <v>0</v>
      </c>
      <c r="I31" s="20">
        <f>+regmimaropa!I32</f>
        <v>324</v>
      </c>
      <c r="J31" s="20">
        <f>+regmimaropa!J32</f>
        <v>253</v>
      </c>
      <c r="K31" s="20">
        <f t="shared" si="2"/>
        <v>78.08641975308642</v>
      </c>
      <c r="L31" s="20">
        <f t="shared" si="3"/>
        <v>71</v>
      </c>
      <c r="M31" s="20">
        <f>+regmimaropa!M32</f>
        <v>33208</v>
      </c>
      <c r="N31" s="20">
        <f>+regmimaropa!N32</f>
        <v>29243</v>
      </c>
      <c r="O31" s="20">
        <f>+regmimaropa!O32</f>
        <v>30025</v>
      </c>
      <c r="P31" s="20">
        <f t="shared" si="4"/>
        <v>90.41496025054204</v>
      </c>
      <c r="Q31" s="33" t="s">
        <v>111</v>
      </c>
    </row>
    <row r="32" spans="2:17" ht="15">
      <c r="B32" s="17">
        <v>11</v>
      </c>
      <c r="C32" s="18" t="s">
        <v>113</v>
      </c>
      <c r="D32" s="18"/>
      <c r="E32" s="20">
        <f>+regmimaropa!E33</f>
        <v>11</v>
      </c>
      <c r="F32" s="20">
        <f>+regmimaropa!F33</f>
        <v>11</v>
      </c>
      <c r="G32" s="20">
        <f t="shared" si="0"/>
        <v>100</v>
      </c>
      <c r="H32" s="20">
        <f t="shared" si="1"/>
        <v>0</v>
      </c>
      <c r="I32" s="20">
        <f>+regmimaropa!I33</f>
        <v>101</v>
      </c>
      <c r="J32" s="20">
        <f>+regmimaropa!J33</f>
        <v>74</v>
      </c>
      <c r="K32" s="20">
        <f t="shared" si="2"/>
        <v>73.26732673267327</v>
      </c>
      <c r="L32" s="20">
        <f t="shared" si="3"/>
        <v>27</v>
      </c>
      <c r="M32" s="20">
        <f>+regmimaropa!M33</f>
        <v>9055</v>
      </c>
      <c r="N32" s="20">
        <f>+regmimaropa!N33</f>
        <v>5970</v>
      </c>
      <c r="O32" s="20">
        <f>+regmimaropa!O33</f>
        <v>6188</v>
      </c>
      <c r="P32" s="20">
        <f t="shared" si="4"/>
        <v>68.33793484262839</v>
      </c>
      <c r="Q32" s="33" t="s">
        <v>111</v>
      </c>
    </row>
    <row r="33" spans="2:17" ht="15.75" thickBot="1">
      <c r="B33" s="17"/>
      <c r="C33" s="18"/>
      <c r="D33" s="18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1"/>
    </row>
    <row r="34" spans="2:17" ht="15.75" thickBot="1">
      <c r="B34" s="23"/>
      <c r="C34" s="34" t="s">
        <v>74</v>
      </c>
      <c r="D34" s="34"/>
      <c r="E34" s="35">
        <f>SUM(E22:E32)</f>
        <v>164</v>
      </c>
      <c r="F34" s="35">
        <f>SUM(F22:F32)</f>
        <v>164</v>
      </c>
      <c r="G34" s="35">
        <f>+F34/E34*100</f>
        <v>100</v>
      </c>
      <c r="H34" s="35">
        <f>SUM(H22:H32)</f>
        <v>0</v>
      </c>
      <c r="I34" s="35">
        <f>SUM(I22:I32)</f>
        <v>1354</v>
      </c>
      <c r="J34" s="35">
        <f>SUM(J22:J32)</f>
        <v>1072</v>
      </c>
      <c r="K34" s="35">
        <f>+J34/I34*100</f>
        <v>79.1728212703102</v>
      </c>
      <c r="L34" s="35">
        <f>SUM(L22:L32)</f>
        <v>282</v>
      </c>
      <c r="M34" s="35">
        <f>SUM(M22:M32)</f>
        <v>111714</v>
      </c>
      <c r="N34" s="35">
        <f>SUM(N22:N32)</f>
        <v>89757</v>
      </c>
      <c r="O34" s="35">
        <f>SUM(O22:O32)</f>
        <v>92631</v>
      </c>
      <c r="P34" s="35">
        <f>+O34/M34*100</f>
        <v>82.91798700252431</v>
      </c>
      <c r="Q34" s="36" t="s">
        <v>38</v>
      </c>
    </row>
    <row r="35" spans="2:12" ht="15">
      <c r="B35" s="242" t="s">
        <v>38</v>
      </c>
      <c r="C35" s="242"/>
      <c r="D35" s="242"/>
      <c r="E35" s="242"/>
      <c r="F35" s="242"/>
      <c r="G35" s="242"/>
      <c r="H35" s="242"/>
      <c r="I35" s="2"/>
      <c r="J35" s="2"/>
      <c r="K35" s="2"/>
      <c r="L35" s="2"/>
    </row>
    <row r="36" spans="2:17" ht="15">
      <c r="B36" s="242"/>
      <c r="C36" s="242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</row>
    <row r="37" spans="1:18" ht="15">
      <c r="A37" s="242"/>
      <c r="B37" s="242"/>
      <c r="C37" s="242"/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</row>
    <row r="38" spans="5:12" ht="15">
      <c r="E38" s="28"/>
      <c r="F38" s="28"/>
      <c r="G38" s="29"/>
      <c r="H38" s="30"/>
      <c r="I38" s="30"/>
      <c r="J38" s="30"/>
      <c r="K38" s="30"/>
      <c r="L38" s="30"/>
    </row>
    <row r="39" spans="2:16" ht="16.5" thickBot="1">
      <c r="B39" s="1" t="s">
        <v>114</v>
      </c>
      <c r="M39" s="259"/>
      <c r="N39" s="259"/>
      <c r="O39" s="259"/>
      <c r="P39" s="31"/>
    </row>
    <row r="40" spans="2:17" ht="15">
      <c r="B40" s="247" t="s">
        <v>115</v>
      </c>
      <c r="C40" s="248"/>
      <c r="D40" s="4"/>
      <c r="E40" s="253" t="s">
        <v>99</v>
      </c>
      <c r="F40" s="254"/>
      <c r="G40" s="254"/>
      <c r="H40" s="255"/>
      <c r="I40" s="253" t="s">
        <v>67</v>
      </c>
      <c r="J40" s="254"/>
      <c r="K40" s="254"/>
      <c r="L40" s="255"/>
      <c r="M40" s="256" t="s">
        <v>100</v>
      </c>
      <c r="N40" s="256"/>
      <c r="O40" s="256"/>
      <c r="P40" s="256"/>
      <c r="Q40" s="5" t="s">
        <v>38</v>
      </c>
    </row>
    <row r="41" spans="2:17" ht="15">
      <c r="B41" s="249"/>
      <c r="C41" s="250"/>
      <c r="D41" s="6"/>
      <c r="E41" s="243" t="s">
        <v>68</v>
      </c>
      <c r="F41" s="245" t="s">
        <v>69</v>
      </c>
      <c r="G41" s="245"/>
      <c r="H41" s="257" t="s">
        <v>70</v>
      </c>
      <c r="I41" s="243" t="s">
        <v>68</v>
      </c>
      <c r="J41" s="245" t="s">
        <v>69</v>
      </c>
      <c r="K41" s="245"/>
      <c r="L41" s="257" t="s">
        <v>70</v>
      </c>
      <c r="M41" s="199" t="s">
        <v>145</v>
      </c>
      <c r="N41" s="188" t="s">
        <v>103</v>
      </c>
      <c r="O41" s="189"/>
      <c r="P41" s="190"/>
      <c r="Q41" s="7" t="s">
        <v>103</v>
      </c>
    </row>
    <row r="42" spans="2:17" ht="23.25" thickBot="1">
      <c r="B42" s="251"/>
      <c r="C42" s="252"/>
      <c r="D42" s="8"/>
      <c r="E42" s="244"/>
      <c r="F42" s="9" t="s">
        <v>105</v>
      </c>
      <c r="G42" s="10" t="s">
        <v>71</v>
      </c>
      <c r="H42" s="258"/>
      <c r="I42" s="244"/>
      <c r="J42" s="9" t="s">
        <v>105</v>
      </c>
      <c r="K42" s="10" t="s">
        <v>71</v>
      </c>
      <c r="L42" s="258"/>
      <c r="M42" s="201"/>
      <c r="N42" s="183" t="s">
        <v>155</v>
      </c>
      <c r="O42" s="183" t="s">
        <v>156</v>
      </c>
      <c r="P42" s="184" t="s">
        <v>71</v>
      </c>
      <c r="Q42" s="11" t="s">
        <v>110</v>
      </c>
    </row>
    <row r="43" spans="2:17" ht="15">
      <c r="B43" s="12">
        <v>1</v>
      </c>
      <c r="C43" s="13" t="s">
        <v>8</v>
      </c>
      <c r="D43" s="13"/>
      <c r="E43" s="15">
        <f>+regmimaropa!E46</f>
        <v>27</v>
      </c>
      <c r="F43" s="15">
        <f>+regmimaropa!F46</f>
        <v>27</v>
      </c>
      <c r="G43" s="20">
        <f aca="true" t="shared" si="5" ref="G43:G50">+F43/E43*100</f>
        <v>100</v>
      </c>
      <c r="H43" s="20">
        <f aca="true" t="shared" si="6" ref="H43:H50">+E43-F43</f>
        <v>0</v>
      </c>
      <c r="I43" s="15">
        <f>+regmimaropa!I46</f>
        <v>272</v>
      </c>
      <c r="J43" s="15">
        <f>+regmimaropa!J46</f>
        <v>220</v>
      </c>
      <c r="K43" s="20">
        <f aca="true" t="shared" si="7" ref="K43:K50">+J43/I43*100</f>
        <v>80.88235294117648</v>
      </c>
      <c r="L43" s="20">
        <f aca="true" t="shared" si="8" ref="L43:L50">+I43-J43</f>
        <v>52</v>
      </c>
      <c r="M43" s="15">
        <f>+regmimaropa!M46</f>
        <v>8326</v>
      </c>
      <c r="N43" s="15">
        <f>+regmimaropa!N46</f>
        <v>8683</v>
      </c>
      <c r="O43" s="15">
        <f>+regmimaropa!O46</f>
        <v>8875</v>
      </c>
      <c r="P43" s="20">
        <f aca="true" t="shared" si="9" ref="P43:P50">+O43/M43*100</f>
        <v>106.5938025462407</v>
      </c>
      <c r="Q43" s="32" t="s">
        <v>116</v>
      </c>
    </row>
    <row r="44" spans="2:17" ht="15">
      <c r="B44" s="17">
        <f aca="true" t="shared" si="10" ref="B44:B50">B43+1</f>
        <v>2</v>
      </c>
      <c r="C44" s="18" t="s">
        <v>117</v>
      </c>
      <c r="D44" s="18"/>
      <c r="E44" s="20">
        <f>+regmimaropa!E47</f>
        <v>62</v>
      </c>
      <c r="F44" s="20">
        <f>+regmimaropa!F47</f>
        <v>62</v>
      </c>
      <c r="G44" s="20">
        <f t="shared" si="5"/>
        <v>100</v>
      </c>
      <c r="H44" s="20">
        <f t="shared" si="6"/>
        <v>0</v>
      </c>
      <c r="I44" s="20">
        <f>+regmimaropa!I47</f>
        <v>444</v>
      </c>
      <c r="J44" s="20">
        <f>+regmimaropa!J47</f>
        <v>376</v>
      </c>
      <c r="K44" s="20">
        <f t="shared" si="7"/>
        <v>84.68468468468468</v>
      </c>
      <c r="L44" s="20">
        <f t="shared" si="8"/>
        <v>68</v>
      </c>
      <c r="M44" s="20">
        <f>+regmimaropa!M47</f>
        <v>30734</v>
      </c>
      <c r="N44" s="20">
        <f>+regmimaropa!N47</f>
        <v>47909</v>
      </c>
      <c r="O44" s="20">
        <f>+regmimaropa!O47</f>
        <v>49141</v>
      </c>
      <c r="P44" s="20">
        <f t="shared" si="9"/>
        <v>159.8913255677751</v>
      </c>
      <c r="Q44" s="33" t="s">
        <v>116</v>
      </c>
    </row>
    <row r="45" spans="2:17" ht="15">
      <c r="B45" s="17">
        <f t="shared" si="10"/>
        <v>3</v>
      </c>
      <c r="C45" s="18" t="s">
        <v>13</v>
      </c>
      <c r="D45" s="18"/>
      <c r="E45" s="20">
        <f>+regmimaropa!E48</f>
        <v>70</v>
      </c>
      <c r="F45" s="20">
        <f>+regmimaropa!F48</f>
        <v>70</v>
      </c>
      <c r="G45" s="20">
        <f t="shared" si="5"/>
        <v>100</v>
      </c>
      <c r="H45" s="20">
        <f t="shared" si="6"/>
        <v>0</v>
      </c>
      <c r="I45" s="20">
        <f>+regmimaropa!I48</f>
        <v>537</v>
      </c>
      <c r="J45" s="20">
        <f>+regmimaropa!J48</f>
        <v>425</v>
      </c>
      <c r="K45" s="20">
        <f t="shared" si="7"/>
        <v>79.14338919925513</v>
      </c>
      <c r="L45" s="20">
        <f t="shared" si="8"/>
        <v>112</v>
      </c>
      <c r="M45" s="20">
        <f>+regmimaropa!M48</f>
        <v>23348</v>
      </c>
      <c r="N45" s="20">
        <f>+regmimaropa!N48</f>
        <v>26011</v>
      </c>
      <c r="O45" s="20">
        <f>+regmimaropa!O48</f>
        <v>26603</v>
      </c>
      <c r="P45" s="20">
        <f t="shared" si="9"/>
        <v>113.9412369367826</v>
      </c>
      <c r="Q45" s="33" t="s">
        <v>116</v>
      </c>
    </row>
    <row r="46" spans="2:17" ht="15">
      <c r="B46" s="17">
        <f t="shared" si="10"/>
        <v>4</v>
      </c>
      <c r="C46" s="18" t="s">
        <v>15</v>
      </c>
      <c r="D46" s="18"/>
      <c r="E46" s="20">
        <f>+regmimaropa!E49</f>
        <v>23</v>
      </c>
      <c r="F46" s="20">
        <f>+regmimaropa!F49</f>
        <v>23</v>
      </c>
      <c r="G46" s="20">
        <f t="shared" si="5"/>
        <v>100</v>
      </c>
      <c r="H46" s="20">
        <f t="shared" si="6"/>
        <v>0</v>
      </c>
      <c r="I46" s="20">
        <f>+regmimaropa!I49</f>
        <v>255</v>
      </c>
      <c r="J46" s="20">
        <f>+regmimaropa!J49</f>
        <v>176</v>
      </c>
      <c r="K46" s="20">
        <f t="shared" si="7"/>
        <v>69.01960784313725</v>
      </c>
      <c r="L46" s="20">
        <f t="shared" si="8"/>
        <v>79</v>
      </c>
      <c r="M46" s="20">
        <f>+regmimaropa!M49</f>
        <v>8192</v>
      </c>
      <c r="N46" s="20">
        <f>+regmimaropa!N49</f>
        <v>8272</v>
      </c>
      <c r="O46" s="20">
        <f>+regmimaropa!O49</f>
        <v>8484</v>
      </c>
      <c r="P46" s="20">
        <f t="shared" si="9"/>
        <v>103.564453125</v>
      </c>
      <c r="Q46" s="33" t="s">
        <v>116</v>
      </c>
    </row>
    <row r="47" spans="2:17" ht="15">
      <c r="B47" s="17">
        <f t="shared" si="10"/>
        <v>5</v>
      </c>
      <c r="C47" s="18" t="s">
        <v>16</v>
      </c>
      <c r="D47" s="18"/>
      <c r="E47" s="20">
        <f>+regmimaropa!E50</f>
        <v>13</v>
      </c>
      <c r="F47" s="20">
        <f>+regmimaropa!F50</f>
        <v>13</v>
      </c>
      <c r="G47" s="20">
        <f t="shared" si="5"/>
        <v>100</v>
      </c>
      <c r="H47" s="20">
        <f t="shared" si="6"/>
        <v>0</v>
      </c>
      <c r="I47" s="20">
        <f>+regmimaropa!I50</f>
        <v>127</v>
      </c>
      <c r="J47" s="20">
        <f>+regmimaropa!J50</f>
        <v>91</v>
      </c>
      <c r="K47" s="20">
        <f t="shared" si="7"/>
        <v>71.65354330708661</v>
      </c>
      <c r="L47" s="20">
        <f t="shared" si="8"/>
        <v>36</v>
      </c>
      <c r="M47" s="20">
        <f>+regmimaropa!M50</f>
        <v>8322</v>
      </c>
      <c r="N47" s="20">
        <f>+regmimaropa!N50</f>
        <v>11102</v>
      </c>
      <c r="O47" s="20">
        <f>+regmimaropa!O50</f>
        <v>11521</v>
      </c>
      <c r="P47" s="20">
        <f t="shared" si="9"/>
        <v>138.44027877913962</v>
      </c>
      <c r="Q47" s="33" t="s">
        <v>116</v>
      </c>
    </row>
    <row r="48" spans="2:17" ht="15">
      <c r="B48" s="17">
        <f t="shared" si="10"/>
        <v>6</v>
      </c>
      <c r="C48" s="18" t="s">
        <v>36</v>
      </c>
      <c r="D48" s="18"/>
      <c r="E48" s="20">
        <f>+regmimaropa!E51</f>
        <v>8</v>
      </c>
      <c r="F48" s="20">
        <f>+regmimaropa!F51</f>
        <v>8</v>
      </c>
      <c r="G48" s="20">
        <f t="shared" si="5"/>
        <v>100</v>
      </c>
      <c r="H48" s="20">
        <f t="shared" si="6"/>
        <v>0</v>
      </c>
      <c r="I48" s="20">
        <f>+regmimaropa!I51</f>
        <v>123</v>
      </c>
      <c r="J48" s="20">
        <f>+regmimaropa!J51</f>
        <v>80</v>
      </c>
      <c r="K48" s="20">
        <f t="shared" si="7"/>
        <v>65.04065040650406</v>
      </c>
      <c r="L48" s="20">
        <f t="shared" si="8"/>
        <v>43</v>
      </c>
      <c r="M48" s="20">
        <f>+regmimaropa!M51</f>
        <v>4058</v>
      </c>
      <c r="N48" s="20">
        <f>+regmimaropa!N51</f>
        <v>4314</v>
      </c>
      <c r="O48" s="20">
        <f>+regmimaropa!O51</f>
        <v>4402</v>
      </c>
      <c r="P48" s="20">
        <f t="shared" si="9"/>
        <v>108.47708230655495</v>
      </c>
      <c r="Q48" s="33" t="s">
        <v>116</v>
      </c>
    </row>
    <row r="49" spans="2:17" ht="15">
      <c r="B49" s="17">
        <f t="shared" si="10"/>
        <v>7</v>
      </c>
      <c r="C49" s="18" t="s">
        <v>59</v>
      </c>
      <c r="D49" s="18"/>
      <c r="E49" s="20">
        <f>+regmimaropa!E52</f>
        <v>26</v>
      </c>
      <c r="F49" s="20">
        <f>+regmimaropa!F52</f>
        <v>26</v>
      </c>
      <c r="G49" s="20">
        <f t="shared" si="5"/>
        <v>100</v>
      </c>
      <c r="H49" s="20">
        <f t="shared" si="6"/>
        <v>0</v>
      </c>
      <c r="I49" s="20">
        <f>+regmimaropa!I52</f>
        <v>270</v>
      </c>
      <c r="J49" s="20">
        <f>+regmimaropa!J52</f>
        <v>184</v>
      </c>
      <c r="K49" s="20">
        <f t="shared" si="7"/>
        <v>68.14814814814815</v>
      </c>
      <c r="L49" s="20">
        <f t="shared" si="8"/>
        <v>86</v>
      </c>
      <c r="M49" s="20">
        <f>+regmimaropa!M52</f>
        <v>9108</v>
      </c>
      <c r="N49" s="20">
        <f>+regmimaropa!N52</f>
        <v>10264</v>
      </c>
      <c r="O49" s="20">
        <f>+regmimaropa!O52</f>
        <v>10474</v>
      </c>
      <c r="P49" s="20">
        <f t="shared" si="9"/>
        <v>114.9978041282389</v>
      </c>
      <c r="Q49" s="33" t="s">
        <v>116</v>
      </c>
    </row>
    <row r="50" spans="2:17" ht="15">
      <c r="B50" s="17">
        <f t="shared" si="10"/>
        <v>8</v>
      </c>
      <c r="C50" s="18" t="s">
        <v>56</v>
      </c>
      <c r="D50" s="18"/>
      <c r="E50" s="20">
        <f>+regmimaropa!E53</f>
        <v>32</v>
      </c>
      <c r="F50" s="20">
        <f>+regmimaropa!F53</f>
        <v>32</v>
      </c>
      <c r="G50" s="20">
        <f t="shared" si="5"/>
        <v>100</v>
      </c>
      <c r="H50" s="20">
        <f t="shared" si="6"/>
        <v>0</v>
      </c>
      <c r="I50" s="20">
        <f>+regmimaropa!I53</f>
        <v>302</v>
      </c>
      <c r="J50" s="20">
        <f>+regmimaropa!J53</f>
        <v>250</v>
      </c>
      <c r="K50" s="20">
        <f t="shared" si="7"/>
        <v>82.78145695364239</v>
      </c>
      <c r="L50" s="20">
        <f t="shared" si="8"/>
        <v>52</v>
      </c>
      <c r="M50" s="20">
        <f>+regmimaropa!M53</f>
        <v>11208</v>
      </c>
      <c r="N50" s="20">
        <f>+regmimaropa!N53</f>
        <v>13504</v>
      </c>
      <c r="O50" s="20">
        <f>+regmimaropa!O53</f>
        <v>13806</v>
      </c>
      <c r="P50" s="20">
        <f t="shared" si="9"/>
        <v>123.17987152034262</v>
      </c>
      <c r="Q50" s="33" t="s">
        <v>116</v>
      </c>
    </row>
    <row r="51" spans="2:17" ht="15.75" thickBot="1">
      <c r="B51" s="17"/>
      <c r="C51" s="18"/>
      <c r="D51" s="18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1"/>
    </row>
    <row r="52" spans="2:17" ht="15.75" thickBot="1">
      <c r="B52" s="37"/>
      <c r="C52" s="24" t="s">
        <v>74</v>
      </c>
      <c r="D52" s="24"/>
      <c r="E52" s="26">
        <f>SUM(E43:E50)</f>
        <v>261</v>
      </c>
      <c r="F52" s="26">
        <f>SUM(F43:F50)</f>
        <v>261</v>
      </c>
      <c r="G52" s="26">
        <f>+F52/E52*100</f>
        <v>100</v>
      </c>
      <c r="H52" s="26">
        <f>SUM(H43:H50)</f>
        <v>0</v>
      </c>
      <c r="I52" s="26">
        <f>SUM(I43:I50)</f>
        <v>2330</v>
      </c>
      <c r="J52" s="26">
        <f>SUM(J43:J50)</f>
        <v>1802</v>
      </c>
      <c r="K52" s="26">
        <f>+J52/I52*100</f>
        <v>77.33905579399142</v>
      </c>
      <c r="L52" s="26">
        <f>SUM(L43:L50)</f>
        <v>528</v>
      </c>
      <c r="M52" s="26">
        <f>SUM(M43:M50)</f>
        <v>103296</v>
      </c>
      <c r="N52" s="26">
        <f>SUM(N43:N50)</f>
        <v>130059</v>
      </c>
      <c r="O52" s="26">
        <f>SUM(O43:O50)</f>
        <v>133306</v>
      </c>
      <c r="P52" s="26">
        <f>+O52/M52*100</f>
        <v>129.0524318463445</v>
      </c>
      <c r="Q52" s="38"/>
    </row>
    <row r="53" spans="2:12" ht="15">
      <c r="B53" s="242" t="s">
        <v>38</v>
      </c>
      <c r="C53" s="242"/>
      <c r="D53" s="242"/>
      <c r="E53" s="242"/>
      <c r="F53" s="242"/>
      <c r="G53" s="242"/>
      <c r="H53" s="242"/>
      <c r="I53" s="2"/>
      <c r="J53" s="2"/>
      <c r="K53" s="2"/>
      <c r="L53" s="2"/>
    </row>
    <row r="54" spans="2:17" ht="15">
      <c r="B54" s="242"/>
      <c r="C54" s="242"/>
      <c r="D54" s="242"/>
      <c r="E54" s="242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2"/>
      <c r="Q54" s="242"/>
    </row>
    <row r="55" spans="1:18" ht="15">
      <c r="A55" s="242"/>
      <c r="B55" s="242"/>
      <c r="C55" s="242"/>
      <c r="D55" s="242"/>
      <c r="E55" s="242"/>
      <c r="F55" s="242"/>
      <c r="G55" s="242"/>
      <c r="H55" s="242"/>
      <c r="I55" s="242"/>
      <c r="J55" s="242"/>
      <c r="K55" s="242"/>
      <c r="L55" s="242"/>
      <c r="M55" s="242"/>
      <c r="N55" s="242"/>
      <c r="O55" s="242"/>
      <c r="P55" s="242"/>
      <c r="Q55" s="242"/>
      <c r="R55" s="242"/>
    </row>
    <row r="56" spans="5:12" ht="15">
      <c r="E56" s="28"/>
      <c r="F56" s="28"/>
      <c r="G56" s="29"/>
      <c r="H56" s="30"/>
      <c r="I56" s="30"/>
      <c r="J56" s="30"/>
      <c r="K56" s="30"/>
      <c r="L56" s="30"/>
    </row>
    <row r="57" spans="2:16" ht="16.5" thickBot="1">
      <c r="B57" s="1" t="s">
        <v>118</v>
      </c>
      <c r="M57" s="259"/>
      <c r="N57" s="259"/>
      <c r="O57" s="259"/>
      <c r="P57" s="31"/>
    </row>
    <row r="58" spans="2:17" ht="15">
      <c r="B58" s="247" t="s">
        <v>109</v>
      </c>
      <c r="C58" s="248"/>
      <c r="D58" s="4"/>
      <c r="E58" s="253" t="s">
        <v>99</v>
      </c>
      <c r="F58" s="254"/>
      <c r="G58" s="254"/>
      <c r="H58" s="255"/>
      <c r="I58" s="253" t="s">
        <v>67</v>
      </c>
      <c r="J58" s="254"/>
      <c r="K58" s="254"/>
      <c r="L58" s="255"/>
      <c r="M58" s="256" t="s">
        <v>100</v>
      </c>
      <c r="N58" s="256"/>
      <c r="O58" s="256"/>
      <c r="P58" s="256"/>
      <c r="Q58" s="5" t="s">
        <v>38</v>
      </c>
    </row>
    <row r="59" spans="2:17" ht="15">
      <c r="B59" s="249"/>
      <c r="C59" s="250"/>
      <c r="D59" s="6"/>
      <c r="E59" s="243" t="s">
        <v>68</v>
      </c>
      <c r="F59" s="245" t="s">
        <v>69</v>
      </c>
      <c r="G59" s="245"/>
      <c r="H59" s="257" t="s">
        <v>70</v>
      </c>
      <c r="I59" s="243" t="s">
        <v>68</v>
      </c>
      <c r="J59" s="245" t="s">
        <v>69</v>
      </c>
      <c r="K59" s="245"/>
      <c r="L59" s="257" t="s">
        <v>70</v>
      </c>
      <c r="M59" s="199" t="s">
        <v>145</v>
      </c>
      <c r="N59" s="188" t="s">
        <v>103</v>
      </c>
      <c r="O59" s="189"/>
      <c r="P59" s="190"/>
      <c r="Q59" s="7" t="s">
        <v>103</v>
      </c>
    </row>
    <row r="60" spans="2:17" ht="23.25" thickBot="1">
      <c r="B60" s="251"/>
      <c r="C60" s="252"/>
      <c r="D60" s="8"/>
      <c r="E60" s="244"/>
      <c r="F60" s="9" t="s">
        <v>105</v>
      </c>
      <c r="G60" s="10" t="s">
        <v>71</v>
      </c>
      <c r="H60" s="258"/>
      <c r="I60" s="244"/>
      <c r="J60" s="9" t="s">
        <v>105</v>
      </c>
      <c r="K60" s="10" t="s">
        <v>71</v>
      </c>
      <c r="L60" s="258"/>
      <c r="M60" s="201"/>
      <c r="N60" s="183" t="s">
        <v>155</v>
      </c>
      <c r="O60" s="183" t="s">
        <v>156</v>
      </c>
      <c r="P60" s="184" t="s">
        <v>71</v>
      </c>
      <c r="Q60" s="11" t="s">
        <v>110</v>
      </c>
    </row>
    <row r="61" spans="2:17" ht="15">
      <c r="B61" s="12">
        <v>1</v>
      </c>
      <c r="C61" s="13" t="s">
        <v>9</v>
      </c>
      <c r="D61" s="13"/>
      <c r="E61" s="15">
        <f>+regmimaropa!E55</f>
        <v>13</v>
      </c>
      <c r="F61" s="15">
        <f>+regmimaropa!F55</f>
        <v>13</v>
      </c>
      <c r="G61" s="20">
        <f aca="true" t="shared" si="11" ref="G61:G67">+F61/E61*100</f>
        <v>100</v>
      </c>
      <c r="H61" s="20">
        <f aca="true" t="shared" si="12" ref="H61:H67">+E61-F61</f>
        <v>0</v>
      </c>
      <c r="I61" s="15">
        <f>+regmimaropa!I55</f>
        <v>262</v>
      </c>
      <c r="J61" s="15">
        <f>+regmimaropa!J55</f>
        <v>155</v>
      </c>
      <c r="K61" s="20">
        <f aca="true" t="shared" si="13" ref="K61:K67">+J61/I61*100</f>
        <v>59.16030534351145</v>
      </c>
      <c r="L61" s="20">
        <f aca="true" t="shared" si="14" ref="L61:L67">+I61-J61</f>
        <v>107</v>
      </c>
      <c r="M61" s="15">
        <f>+regmimaropa!M55</f>
        <v>9250</v>
      </c>
      <c r="N61" s="15">
        <f>+regmimaropa!N55</f>
        <v>9438</v>
      </c>
      <c r="O61" s="15">
        <f>+regmimaropa!O55</f>
        <v>9623</v>
      </c>
      <c r="P61" s="20">
        <f aca="true" t="shared" si="15" ref="P61:P67">+O61/M61*100</f>
        <v>104.03243243243243</v>
      </c>
      <c r="Q61" s="32" t="s">
        <v>116</v>
      </c>
    </row>
    <row r="62" spans="2:17" ht="15">
      <c r="B62" s="17">
        <f aca="true" t="shared" si="16" ref="B62:B67">B61+1</f>
        <v>2</v>
      </c>
      <c r="C62" s="18" t="s">
        <v>10</v>
      </c>
      <c r="D62" s="18"/>
      <c r="E62" s="20">
        <f>+regmimaropa!E56</f>
        <v>36</v>
      </c>
      <c r="F62" s="20">
        <f>+regmimaropa!F56</f>
        <v>36</v>
      </c>
      <c r="G62" s="20">
        <f t="shared" si="11"/>
        <v>100</v>
      </c>
      <c r="H62" s="20">
        <f t="shared" si="12"/>
        <v>0</v>
      </c>
      <c r="I62" s="20">
        <f>+regmimaropa!I56</f>
        <v>447</v>
      </c>
      <c r="J62" s="20">
        <f>+regmimaropa!J56</f>
        <v>297</v>
      </c>
      <c r="K62" s="20">
        <f t="shared" si="13"/>
        <v>66.44295302013423</v>
      </c>
      <c r="L62" s="20">
        <f t="shared" si="14"/>
        <v>150</v>
      </c>
      <c r="M62" s="20">
        <f>+regmimaropa!M56</f>
        <v>16753</v>
      </c>
      <c r="N62" s="20">
        <f>+regmimaropa!N56</f>
        <v>16318</v>
      </c>
      <c r="O62" s="20">
        <f>+regmimaropa!O56</f>
        <v>16622</v>
      </c>
      <c r="P62" s="20">
        <f t="shared" si="15"/>
        <v>99.2180504984182</v>
      </c>
      <c r="Q62" s="33" t="s">
        <v>116</v>
      </c>
    </row>
    <row r="63" spans="2:17" ht="15">
      <c r="B63" s="17">
        <f t="shared" si="16"/>
        <v>3</v>
      </c>
      <c r="C63" s="18" t="s">
        <v>119</v>
      </c>
      <c r="D63" s="18"/>
      <c r="E63" s="20">
        <f>+regmimaropa!E57</f>
        <v>15</v>
      </c>
      <c r="F63" s="20">
        <f>+regmimaropa!F57</f>
        <v>15</v>
      </c>
      <c r="G63" s="20">
        <f t="shared" si="11"/>
        <v>100</v>
      </c>
      <c r="H63" s="20">
        <f t="shared" si="12"/>
        <v>0</v>
      </c>
      <c r="I63" s="20">
        <f>+regmimaropa!I57</f>
        <v>185</v>
      </c>
      <c r="J63" s="20">
        <f>+regmimaropa!J57</f>
        <v>99</v>
      </c>
      <c r="K63" s="20">
        <f t="shared" si="13"/>
        <v>53.51351351351351</v>
      </c>
      <c r="L63" s="20">
        <f t="shared" si="14"/>
        <v>86</v>
      </c>
      <c r="M63" s="20">
        <f>+regmimaropa!M57</f>
        <v>8542</v>
      </c>
      <c r="N63" s="20">
        <f>+regmimaropa!N57</f>
        <v>5428</v>
      </c>
      <c r="O63" s="20">
        <f>+regmimaropa!O57</f>
        <v>5629</v>
      </c>
      <c r="P63" s="20">
        <f t="shared" si="15"/>
        <v>65.89791617888082</v>
      </c>
      <c r="Q63" s="33" t="s">
        <v>116</v>
      </c>
    </row>
    <row r="64" spans="2:17" ht="15">
      <c r="B64" s="17">
        <f t="shared" si="16"/>
        <v>4</v>
      </c>
      <c r="C64" s="18" t="s">
        <v>11</v>
      </c>
      <c r="D64" s="18"/>
      <c r="E64" s="20">
        <f>+regmimaropa!E58</f>
        <v>27</v>
      </c>
      <c r="F64" s="20">
        <f>+regmimaropa!F58</f>
        <v>27</v>
      </c>
      <c r="G64" s="20">
        <f t="shared" si="11"/>
        <v>100</v>
      </c>
      <c r="H64" s="20">
        <f t="shared" si="12"/>
        <v>0</v>
      </c>
      <c r="I64" s="20">
        <f>+regmimaropa!I58</f>
        <v>336</v>
      </c>
      <c r="J64" s="20">
        <f>+regmimaropa!J58</f>
        <v>242</v>
      </c>
      <c r="K64" s="20">
        <f t="shared" si="13"/>
        <v>72.02380952380952</v>
      </c>
      <c r="L64" s="20">
        <f t="shared" si="14"/>
        <v>94</v>
      </c>
      <c r="M64" s="20">
        <f>+regmimaropa!M58</f>
        <v>10366</v>
      </c>
      <c r="N64" s="20">
        <f>+regmimaropa!N58</f>
        <v>10730</v>
      </c>
      <c r="O64" s="20">
        <f>+regmimaropa!O58</f>
        <v>11071</v>
      </c>
      <c r="P64" s="20">
        <f t="shared" si="15"/>
        <v>106.80108045533474</v>
      </c>
      <c r="Q64" s="33" t="s">
        <v>116</v>
      </c>
    </row>
    <row r="65" spans="2:17" ht="15">
      <c r="B65" s="17">
        <f t="shared" si="16"/>
        <v>5</v>
      </c>
      <c r="C65" s="18" t="s">
        <v>12</v>
      </c>
      <c r="D65" s="18"/>
      <c r="E65" s="20">
        <f>+regmimaropa!E59</f>
        <v>17</v>
      </c>
      <c r="F65" s="20">
        <f>+regmimaropa!F59</f>
        <v>17</v>
      </c>
      <c r="G65" s="20">
        <f t="shared" si="11"/>
        <v>100</v>
      </c>
      <c r="H65" s="20">
        <f t="shared" si="12"/>
        <v>0</v>
      </c>
      <c r="I65" s="20">
        <f>+regmimaropa!I59</f>
        <v>228</v>
      </c>
      <c r="J65" s="20">
        <f>+regmimaropa!J59</f>
        <v>122</v>
      </c>
      <c r="K65" s="20">
        <f t="shared" si="13"/>
        <v>53.50877192982456</v>
      </c>
      <c r="L65" s="20">
        <f t="shared" si="14"/>
        <v>106</v>
      </c>
      <c r="M65" s="20">
        <f>+regmimaropa!M59</f>
        <v>11286</v>
      </c>
      <c r="N65" s="20">
        <f>+regmimaropa!N59</f>
        <v>7642</v>
      </c>
      <c r="O65" s="20">
        <f>+regmimaropa!O59</f>
        <v>7807</v>
      </c>
      <c r="P65" s="20">
        <f t="shared" si="15"/>
        <v>69.17419812156655</v>
      </c>
      <c r="Q65" s="33" t="s">
        <v>116</v>
      </c>
    </row>
    <row r="66" spans="2:17" ht="15">
      <c r="B66" s="17">
        <f t="shared" si="16"/>
        <v>6</v>
      </c>
      <c r="C66" s="18" t="s">
        <v>14</v>
      </c>
      <c r="D66" s="18"/>
      <c r="E66" s="20">
        <f>+regmimaropa!E60</f>
        <v>37</v>
      </c>
      <c r="F66" s="20">
        <f>+regmimaropa!F60</f>
        <v>37</v>
      </c>
      <c r="G66" s="20">
        <f t="shared" si="11"/>
        <v>100</v>
      </c>
      <c r="H66" s="20">
        <f t="shared" si="12"/>
        <v>0</v>
      </c>
      <c r="I66" s="20">
        <f>+regmimaropa!I60</f>
        <v>370</v>
      </c>
      <c r="J66" s="20">
        <f>+regmimaropa!J60</f>
        <v>272</v>
      </c>
      <c r="K66" s="20">
        <f t="shared" si="13"/>
        <v>73.51351351351352</v>
      </c>
      <c r="L66" s="20">
        <f t="shared" si="14"/>
        <v>98</v>
      </c>
      <c r="M66" s="20">
        <f>+regmimaropa!M60</f>
        <v>19551</v>
      </c>
      <c r="N66" s="20">
        <f>+regmimaropa!N60</f>
        <v>22218</v>
      </c>
      <c r="O66" s="20">
        <f>+regmimaropa!O60</f>
        <v>22801</v>
      </c>
      <c r="P66" s="20">
        <f t="shared" si="15"/>
        <v>116.6231906296353</v>
      </c>
      <c r="Q66" s="33" t="s">
        <v>116</v>
      </c>
    </row>
    <row r="67" spans="2:17" ht="15">
      <c r="B67" s="17">
        <f t="shared" si="16"/>
        <v>7</v>
      </c>
      <c r="C67" s="18" t="s">
        <v>17</v>
      </c>
      <c r="D67" s="18"/>
      <c r="E67" s="20">
        <f>+regmimaropa!E61</f>
        <v>20</v>
      </c>
      <c r="F67" s="20">
        <f>+regmimaropa!F61</f>
        <v>20</v>
      </c>
      <c r="G67" s="20">
        <f t="shared" si="11"/>
        <v>100</v>
      </c>
      <c r="H67" s="20">
        <f t="shared" si="12"/>
        <v>0</v>
      </c>
      <c r="I67" s="20">
        <f>+regmimaropa!I61</f>
        <v>210</v>
      </c>
      <c r="J67" s="20">
        <f>+regmimaropa!J61</f>
        <v>144</v>
      </c>
      <c r="K67" s="20">
        <f t="shared" si="13"/>
        <v>68.57142857142857</v>
      </c>
      <c r="L67" s="20">
        <f t="shared" si="14"/>
        <v>66</v>
      </c>
      <c r="M67" s="20">
        <f>+regmimaropa!M61</f>
        <v>11719</v>
      </c>
      <c r="N67" s="20">
        <f>+regmimaropa!N61</f>
        <v>12566</v>
      </c>
      <c r="O67" s="20">
        <f>+regmimaropa!O61</f>
        <v>12869</v>
      </c>
      <c r="P67" s="20">
        <f t="shared" si="15"/>
        <v>109.81312398668828</v>
      </c>
      <c r="Q67" s="33" t="s">
        <v>116</v>
      </c>
    </row>
    <row r="68" spans="2:17" ht="15.75" thickBot="1">
      <c r="B68" s="17"/>
      <c r="C68" s="18"/>
      <c r="D68" s="18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1"/>
    </row>
    <row r="69" spans="2:17" ht="15.75" thickBot="1">
      <c r="B69" s="37"/>
      <c r="C69" s="24" t="s">
        <v>74</v>
      </c>
      <c r="D69" s="24"/>
      <c r="E69" s="26">
        <f>SUM(E61:E68)</f>
        <v>165</v>
      </c>
      <c r="F69" s="26">
        <f>SUM(F61:F68)</f>
        <v>165</v>
      </c>
      <c r="G69" s="26">
        <f>+F69/E69*100</f>
        <v>100</v>
      </c>
      <c r="H69" s="26">
        <f>SUM(H61:H68)</f>
        <v>0</v>
      </c>
      <c r="I69" s="26">
        <f>SUM(I61:I68)</f>
        <v>2038</v>
      </c>
      <c r="J69" s="26">
        <f>SUM(J61:J68)</f>
        <v>1331</v>
      </c>
      <c r="K69" s="26">
        <f>+J69/I69*100</f>
        <v>65.30912659470069</v>
      </c>
      <c r="L69" s="26">
        <f>SUM(L61:L68)</f>
        <v>707</v>
      </c>
      <c r="M69" s="26">
        <f>SUM(M61:M68)</f>
        <v>87467</v>
      </c>
      <c r="N69" s="26">
        <f>SUM(N61:N68)</f>
        <v>84340</v>
      </c>
      <c r="O69" s="26">
        <f>SUM(O61:O68)</f>
        <v>86422</v>
      </c>
      <c r="P69" s="26">
        <f>+O69/M69*100</f>
        <v>98.80526369945237</v>
      </c>
      <c r="Q69" s="38"/>
    </row>
    <row r="70" spans="2:12" ht="15">
      <c r="B70" s="242" t="s">
        <v>38</v>
      </c>
      <c r="C70" s="242"/>
      <c r="D70" s="242"/>
      <c r="E70" s="242"/>
      <c r="F70" s="242"/>
      <c r="G70" s="242"/>
      <c r="H70" s="242"/>
      <c r="I70" s="2"/>
      <c r="J70" s="2"/>
      <c r="K70" s="2"/>
      <c r="L70" s="2"/>
    </row>
    <row r="71" spans="2:17" ht="15">
      <c r="B71" s="242"/>
      <c r="C71" s="242"/>
      <c r="D71" s="242"/>
      <c r="E71" s="242"/>
      <c r="F71" s="242"/>
      <c r="G71" s="242"/>
      <c r="H71" s="242"/>
      <c r="I71" s="242"/>
      <c r="J71" s="242"/>
      <c r="K71" s="242"/>
      <c r="L71" s="242"/>
      <c r="M71" s="242"/>
      <c r="N71" s="242"/>
      <c r="O71" s="242"/>
      <c r="P71" s="242"/>
      <c r="Q71" s="242"/>
    </row>
    <row r="72" spans="1:18" ht="15">
      <c r="A72" s="242"/>
      <c r="B72" s="242"/>
      <c r="C72" s="242"/>
      <c r="D72" s="242"/>
      <c r="E72" s="242"/>
      <c r="F72" s="242"/>
      <c r="G72" s="242"/>
      <c r="H72" s="242"/>
      <c r="I72" s="242"/>
      <c r="J72" s="242"/>
      <c r="K72" s="242"/>
      <c r="L72" s="242"/>
      <c r="M72" s="242"/>
      <c r="N72" s="242"/>
      <c r="O72" s="242"/>
      <c r="P72" s="242"/>
      <c r="Q72" s="242"/>
      <c r="R72" s="242"/>
    </row>
    <row r="73" spans="5:12" ht="15">
      <c r="E73" s="28"/>
      <c r="F73" s="28"/>
      <c r="G73" s="29"/>
      <c r="H73" s="30"/>
      <c r="I73" s="30"/>
      <c r="J73" s="30"/>
      <c r="K73" s="30"/>
      <c r="L73" s="30"/>
    </row>
    <row r="74" spans="2:16" ht="15.75" thickBot="1">
      <c r="B74" s="1" t="s">
        <v>120</v>
      </c>
      <c r="M74" s="259"/>
      <c r="N74" s="259"/>
      <c r="O74" s="259"/>
      <c r="P74" s="39"/>
    </row>
    <row r="75" spans="2:17" ht="15">
      <c r="B75" s="247" t="s">
        <v>109</v>
      </c>
      <c r="C75" s="248"/>
      <c r="D75" s="4"/>
      <c r="E75" s="253" t="s">
        <v>99</v>
      </c>
      <c r="F75" s="254"/>
      <c r="G75" s="254"/>
      <c r="H75" s="255"/>
      <c r="I75" s="253" t="s">
        <v>67</v>
      </c>
      <c r="J75" s="254"/>
      <c r="K75" s="254"/>
      <c r="L75" s="255"/>
      <c r="M75" s="256" t="s">
        <v>100</v>
      </c>
      <c r="N75" s="256"/>
      <c r="O75" s="256"/>
      <c r="P75" s="256"/>
      <c r="Q75" s="5" t="s">
        <v>38</v>
      </c>
    </row>
    <row r="76" spans="2:17" ht="15">
      <c r="B76" s="249"/>
      <c r="C76" s="250"/>
      <c r="D76" s="6"/>
      <c r="E76" s="243" t="s">
        <v>68</v>
      </c>
      <c r="F76" s="245" t="s">
        <v>69</v>
      </c>
      <c r="G76" s="245"/>
      <c r="H76" s="257" t="s">
        <v>70</v>
      </c>
      <c r="I76" s="243" t="s">
        <v>68</v>
      </c>
      <c r="J76" s="245" t="s">
        <v>69</v>
      </c>
      <c r="K76" s="245"/>
      <c r="L76" s="257" t="s">
        <v>70</v>
      </c>
      <c r="M76" s="199" t="s">
        <v>145</v>
      </c>
      <c r="N76" s="188" t="s">
        <v>103</v>
      </c>
      <c r="O76" s="189"/>
      <c r="P76" s="190"/>
      <c r="Q76" s="7" t="s">
        <v>103</v>
      </c>
    </row>
    <row r="77" spans="2:17" ht="23.25" thickBot="1">
      <c r="B77" s="251"/>
      <c r="C77" s="252"/>
      <c r="D77" s="8"/>
      <c r="E77" s="244"/>
      <c r="F77" s="9" t="s">
        <v>105</v>
      </c>
      <c r="G77" s="10" t="s">
        <v>71</v>
      </c>
      <c r="H77" s="258"/>
      <c r="I77" s="244"/>
      <c r="J77" s="9" t="s">
        <v>105</v>
      </c>
      <c r="K77" s="10" t="s">
        <v>71</v>
      </c>
      <c r="L77" s="258"/>
      <c r="M77" s="201"/>
      <c r="N77" s="183" t="s">
        <v>155</v>
      </c>
      <c r="O77" s="183" t="s">
        <v>156</v>
      </c>
      <c r="P77" s="184" t="s">
        <v>71</v>
      </c>
      <c r="Q77" s="11" t="s">
        <v>110</v>
      </c>
    </row>
    <row r="78" spans="2:17" ht="15">
      <c r="B78" s="12">
        <v>1</v>
      </c>
      <c r="C78" s="13" t="s">
        <v>18</v>
      </c>
      <c r="D78" s="13"/>
      <c r="E78" s="15">
        <f>+regmimaropa!E74</f>
        <v>61</v>
      </c>
      <c r="F78" s="15">
        <f>+regmimaropa!F74</f>
        <v>61</v>
      </c>
      <c r="G78" s="20">
        <f aca="true" t="shared" si="17" ref="G78:G83">+F78/E78*100</f>
        <v>100</v>
      </c>
      <c r="H78" s="20">
        <f aca="true" t="shared" si="18" ref="H78:H83">+E78-F78</f>
        <v>0</v>
      </c>
      <c r="I78" s="15">
        <f>+regmimaropa!I74</f>
        <v>86</v>
      </c>
      <c r="J78" s="15">
        <f>+regmimaropa!J74</f>
        <v>83</v>
      </c>
      <c r="K78" s="20">
        <f aca="true" t="shared" si="19" ref="K78:K83">+J78/I78*100</f>
        <v>96.51162790697676</v>
      </c>
      <c r="L78" s="20">
        <f aca="true" t="shared" si="20" ref="L78:L83">+I78-J78</f>
        <v>3</v>
      </c>
      <c r="M78" s="15">
        <f>+regmimaropa!M74</f>
        <v>12679</v>
      </c>
      <c r="N78" s="15">
        <f>+regmimaropa!N74</f>
        <v>14458</v>
      </c>
      <c r="O78" s="15">
        <f>+regmimaropa!O74</f>
        <v>14882</v>
      </c>
      <c r="P78" s="20">
        <f aca="true" t="shared" si="21" ref="P78:P83">+O78/M78*100</f>
        <v>117.3751873176118</v>
      </c>
      <c r="Q78" s="32" t="s">
        <v>121</v>
      </c>
    </row>
    <row r="79" spans="2:17" ht="15">
      <c r="B79" s="17">
        <f>B78+1</f>
        <v>2</v>
      </c>
      <c r="C79" s="18" t="s">
        <v>51</v>
      </c>
      <c r="D79" s="18"/>
      <c r="E79" s="20">
        <f>+regmimaropa!E75</f>
        <v>15</v>
      </c>
      <c r="F79" s="20">
        <f>+regmimaropa!F75</f>
        <v>15</v>
      </c>
      <c r="G79" s="20">
        <f t="shared" si="17"/>
        <v>100</v>
      </c>
      <c r="H79" s="20">
        <f t="shared" si="18"/>
        <v>0</v>
      </c>
      <c r="I79" s="20">
        <f>+regmimaropa!I75</f>
        <v>42</v>
      </c>
      <c r="J79" s="20">
        <f>+regmimaropa!J75</f>
        <v>39</v>
      </c>
      <c r="K79" s="20">
        <f t="shared" si="19"/>
        <v>92.85714285714286</v>
      </c>
      <c r="L79" s="20">
        <f t="shared" si="20"/>
        <v>3</v>
      </c>
      <c r="M79" s="20">
        <f>+regmimaropa!M75</f>
        <v>5312</v>
      </c>
      <c r="N79" s="20">
        <f>+regmimaropa!N75</f>
        <v>5143</v>
      </c>
      <c r="O79" s="20">
        <f>+regmimaropa!O75</f>
        <v>5373</v>
      </c>
      <c r="P79" s="20">
        <f t="shared" si="21"/>
        <v>101.14834337349396</v>
      </c>
      <c r="Q79" s="33" t="s">
        <v>121</v>
      </c>
    </row>
    <row r="80" spans="2:17" ht="15">
      <c r="B80" s="17">
        <v>3</v>
      </c>
      <c r="C80" s="18" t="s">
        <v>19</v>
      </c>
      <c r="D80" s="18"/>
      <c r="E80" s="20">
        <f>+regmimaropa!E76</f>
        <v>25</v>
      </c>
      <c r="F80" s="20">
        <f>+regmimaropa!F76</f>
        <v>25</v>
      </c>
      <c r="G80" s="20">
        <f t="shared" si="17"/>
        <v>100</v>
      </c>
      <c r="H80" s="20">
        <f t="shared" si="18"/>
        <v>0</v>
      </c>
      <c r="I80" s="20">
        <f>+regmimaropa!I76</f>
        <v>79</v>
      </c>
      <c r="J80" s="20">
        <f>+regmimaropa!J76</f>
        <v>72</v>
      </c>
      <c r="K80" s="20">
        <f t="shared" si="19"/>
        <v>91.13924050632912</v>
      </c>
      <c r="L80" s="20">
        <f t="shared" si="20"/>
        <v>7</v>
      </c>
      <c r="M80" s="20">
        <f>+regmimaropa!M76</f>
        <v>8070</v>
      </c>
      <c r="N80" s="20">
        <f>+regmimaropa!N76</f>
        <v>8460</v>
      </c>
      <c r="O80" s="20">
        <f>+regmimaropa!O76</f>
        <v>8693</v>
      </c>
      <c r="P80" s="20">
        <f t="shared" si="21"/>
        <v>107.71995043370508</v>
      </c>
      <c r="Q80" s="33" t="s">
        <v>121</v>
      </c>
    </row>
    <row r="81" spans="2:17" ht="15">
      <c r="B81" s="17">
        <v>4</v>
      </c>
      <c r="C81" s="18" t="s">
        <v>20</v>
      </c>
      <c r="D81" s="18"/>
      <c r="E81" s="20">
        <f>+regmimaropa!E77</f>
        <v>37</v>
      </c>
      <c r="F81" s="20">
        <f>+regmimaropa!F77</f>
        <v>37</v>
      </c>
      <c r="G81" s="20">
        <f t="shared" si="17"/>
        <v>100</v>
      </c>
      <c r="H81" s="20">
        <f t="shared" si="18"/>
        <v>0</v>
      </c>
      <c r="I81" s="20">
        <f>+regmimaropa!I77</f>
        <v>54</v>
      </c>
      <c r="J81" s="20">
        <f>+regmimaropa!J77</f>
        <v>46</v>
      </c>
      <c r="K81" s="20">
        <f t="shared" si="19"/>
        <v>85.18518518518519</v>
      </c>
      <c r="L81" s="20">
        <f t="shared" si="20"/>
        <v>8</v>
      </c>
      <c r="M81" s="20">
        <f>+regmimaropa!M77</f>
        <v>8241</v>
      </c>
      <c r="N81" s="20">
        <f>+regmimaropa!N77</f>
        <v>8954</v>
      </c>
      <c r="O81" s="20">
        <f>+regmimaropa!O77</f>
        <v>9202</v>
      </c>
      <c r="P81" s="20">
        <f t="shared" si="21"/>
        <v>111.66120616430044</v>
      </c>
      <c r="Q81" s="33" t="s">
        <v>121</v>
      </c>
    </row>
    <row r="82" spans="2:17" ht="15">
      <c r="B82" s="17">
        <v>5</v>
      </c>
      <c r="C82" s="18" t="s">
        <v>37</v>
      </c>
      <c r="D82" s="18"/>
      <c r="E82" s="20">
        <f>+regmimaropa!E78</f>
        <v>55</v>
      </c>
      <c r="F82" s="20">
        <f>+regmimaropa!F78</f>
        <v>55</v>
      </c>
      <c r="G82" s="20">
        <f t="shared" si="17"/>
        <v>100</v>
      </c>
      <c r="H82" s="20">
        <f t="shared" si="18"/>
        <v>0</v>
      </c>
      <c r="I82" s="20">
        <f>+regmimaropa!I78</f>
        <v>112</v>
      </c>
      <c r="J82" s="20">
        <f>+regmimaropa!J78</f>
        <v>107</v>
      </c>
      <c r="K82" s="20">
        <f t="shared" si="19"/>
        <v>95.53571428571429</v>
      </c>
      <c r="L82" s="20">
        <f t="shared" si="20"/>
        <v>5</v>
      </c>
      <c r="M82" s="20">
        <f>+regmimaropa!M78</f>
        <v>13340</v>
      </c>
      <c r="N82" s="20">
        <f>+regmimaropa!N78</f>
        <v>14560</v>
      </c>
      <c r="O82" s="20">
        <f>+regmimaropa!O78</f>
        <v>14914</v>
      </c>
      <c r="P82" s="20">
        <f t="shared" si="21"/>
        <v>111.7991004497751</v>
      </c>
      <c r="Q82" s="33" t="s">
        <v>121</v>
      </c>
    </row>
    <row r="83" spans="2:17" ht="15">
      <c r="B83" s="17">
        <v>6</v>
      </c>
      <c r="C83" s="18" t="s">
        <v>21</v>
      </c>
      <c r="D83" s="18"/>
      <c r="E83" s="20">
        <f>+regmimaropa!E79</f>
        <v>25</v>
      </c>
      <c r="F83" s="20">
        <f>+regmimaropa!F79</f>
        <v>25</v>
      </c>
      <c r="G83" s="20">
        <f t="shared" si="17"/>
        <v>100</v>
      </c>
      <c r="H83" s="20">
        <f t="shared" si="18"/>
        <v>0</v>
      </c>
      <c r="I83" s="20">
        <f>+regmimaropa!I79</f>
        <v>44</v>
      </c>
      <c r="J83" s="20">
        <f>+regmimaropa!J79</f>
        <v>39</v>
      </c>
      <c r="K83" s="20">
        <f t="shared" si="19"/>
        <v>88.63636363636364</v>
      </c>
      <c r="L83" s="20">
        <f t="shared" si="20"/>
        <v>5</v>
      </c>
      <c r="M83" s="20">
        <f>+regmimaropa!M79</f>
        <v>6866</v>
      </c>
      <c r="N83" s="20">
        <f>+regmimaropa!N79</f>
        <v>6792</v>
      </c>
      <c r="O83" s="20">
        <f>+regmimaropa!O79</f>
        <v>6996</v>
      </c>
      <c r="P83" s="20">
        <f t="shared" si="21"/>
        <v>101.89338770754442</v>
      </c>
      <c r="Q83" s="33" t="s">
        <v>121</v>
      </c>
    </row>
    <row r="84" spans="2:17" ht="15.75" thickBot="1">
      <c r="B84" s="17"/>
      <c r="C84" s="18"/>
      <c r="D84" s="18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1"/>
    </row>
    <row r="85" spans="2:17" ht="15.75" thickBot="1">
      <c r="B85" s="23"/>
      <c r="C85" s="24" t="s">
        <v>74</v>
      </c>
      <c r="D85" s="24"/>
      <c r="E85" s="26">
        <f>SUM(E78:E83)</f>
        <v>218</v>
      </c>
      <c r="F85" s="26">
        <f>SUM(F78:F83)</f>
        <v>218</v>
      </c>
      <c r="G85" s="26">
        <f>+F85/E85*100</f>
        <v>100</v>
      </c>
      <c r="H85" s="26">
        <f>SUM(H78:H83)</f>
        <v>0</v>
      </c>
      <c r="I85" s="26">
        <f>SUM(I78:I83)</f>
        <v>417</v>
      </c>
      <c r="J85" s="26">
        <f>SUM(J78:J83)</f>
        <v>386</v>
      </c>
      <c r="K85" s="26">
        <f>+J85/I85*100</f>
        <v>92.56594724220624</v>
      </c>
      <c r="L85" s="26">
        <f>SUM(L78:L83)</f>
        <v>31</v>
      </c>
      <c r="M85" s="26">
        <f>SUM(M78:M83)</f>
        <v>54508</v>
      </c>
      <c r="N85" s="26">
        <f>SUM(N78:N83)</f>
        <v>58367</v>
      </c>
      <c r="O85" s="26">
        <f>SUM(O78:O83)</f>
        <v>60060</v>
      </c>
      <c r="P85" s="26">
        <f>+O85/M85*100</f>
        <v>110.18566082043002</v>
      </c>
      <c r="Q85" s="38"/>
    </row>
    <row r="86" spans="2:12" ht="15">
      <c r="B86" s="242" t="s">
        <v>38</v>
      </c>
      <c r="C86" s="242"/>
      <c r="D86" s="242"/>
      <c r="E86" s="242"/>
      <c r="F86" s="242"/>
      <c r="G86" s="242"/>
      <c r="H86" s="242"/>
      <c r="I86" s="2"/>
      <c r="J86" s="2"/>
      <c r="K86" s="2"/>
      <c r="L86" s="2"/>
    </row>
    <row r="87" spans="2:17" ht="15">
      <c r="B87" s="242"/>
      <c r="C87" s="242"/>
      <c r="D87" s="242"/>
      <c r="E87" s="242"/>
      <c r="F87" s="242"/>
      <c r="G87" s="242"/>
      <c r="H87" s="242"/>
      <c r="I87" s="242"/>
      <c r="J87" s="242"/>
      <c r="K87" s="242"/>
      <c r="L87" s="242"/>
      <c r="M87" s="242"/>
      <c r="N87" s="242"/>
      <c r="O87" s="242"/>
      <c r="P87" s="242"/>
      <c r="Q87" s="242"/>
    </row>
    <row r="88" spans="1:18" ht="15">
      <c r="A88" s="242"/>
      <c r="B88" s="242"/>
      <c r="C88" s="242"/>
      <c r="D88" s="242"/>
      <c r="E88" s="242"/>
      <c r="F88" s="242"/>
      <c r="G88" s="242"/>
      <c r="H88" s="242"/>
      <c r="I88" s="242"/>
      <c r="J88" s="242"/>
      <c r="K88" s="242"/>
      <c r="L88" s="242"/>
      <c r="M88" s="242"/>
      <c r="N88" s="242"/>
      <c r="O88" s="242"/>
      <c r="P88" s="242"/>
      <c r="Q88" s="242"/>
      <c r="R88" s="242"/>
    </row>
    <row r="89" spans="5:12" ht="15">
      <c r="E89" s="28"/>
      <c r="F89" s="28"/>
      <c r="G89" s="29"/>
      <c r="H89" s="30"/>
      <c r="I89" s="30"/>
      <c r="J89" s="30"/>
      <c r="K89" s="30"/>
      <c r="L89" s="30"/>
    </row>
    <row r="90" spans="2:16" ht="15.75" thickBot="1">
      <c r="B90" s="1" t="s">
        <v>122</v>
      </c>
      <c r="M90" s="259"/>
      <c r="N90" s="259"/>
      <c r="O90" s="259"/>
      <c r="P90" s="40"/>
    </row>
    <row r="91" spans="2:17" ht="15">
      <c r="B91" s="247" t="s">
        <v>109</v>
      </c>
      <c r="C91" s="248"/>
      <c r="D91" s="4"/>
      <c r="E91" s="253" t="s">
        <v>99</v>
      </c>
      <c r="F91" s="254"/>
      <c r="G91" s="254"/>
      <c r="H91" s="255"/>
      <c r="I91" s="253" t="s">
        <v>67</v>
      </c>
      <c r="J91" s="254"/>
      <c r="K91" s="254"/>
      <c r="L91" s="255"/>
      <c r="M91" s="256" t="s">
        <v>100</v>
      </c>
      <c r="N91" s="256"/>
      <c r="O91" s="256"/>
      <c r="P91" s="256"/>
      <c r="Q91" s="5" t="s">
        <v>38</v>
      </c>
    </row>
    <row r="92" spans="2:17" ht="15" customHeight="1">
      <c r="B92" s="249"/>
      <c r="C92" s="250"/>
      <c r="D92" s="6"/>
      <c r="E92" s="243" t="s">
        <v>68</v>
      </c>
      <c r="F92" s="245" t="s">
        <v>69</v>
      </c>
      <c r="G92" s="245"/>
      <c r="H92" s="257" t="s">
        <v>70</v>
      </c>
      <c r="I92" s="243" t="s">
        <v>68</v>
      </c>
      <c r="J92" s="245" t="s">
        <v>69</v>
      </c>
      <c r="K92" s="245"/>
      <c r="L92" s="257" t="s">
        <v>70</v>
      </c>
      <c r="M92" s="199" t="s">
        <v>145</v>
      </c>
      <c r="N92" s="188" t="s">
        <v>103</v>
      </c>
      <c r="O92" s="189"/>
      <c r="P92" s="190"/>
      <c r="Q92" s="7" t="s">
        <v>103</v>
      </c>
    </row>
    <row r="93" spans="2:17" ht="23.25" thickBot="1">
      <c r="B93" s="251"/>
      <c r="C93" s="252"/>
      <c r="D93" s="8"/>
      <c r="E93" s="244"/>
      <c r="F93" s="9" t="s">
        <v>105</v>
      </c>
      <c r="G93" s="10" t="s">
        <v>71</v>
      </c>
      <c r="H93" s="258"/>
      <c r="I93" s="244"/>
      <c r="J93" s="9" t="s">
        <v>105</v>
      </c>
      <c r="K93" s="10" t="s">
        <v>71</v>
      </c>
      <c r="L93" s="258"/>
      <c r="M93" s="201"/>
      <c r="N93" s="183" t="s">
        <v>155</v>
      </c>
      <c r="O93" s="183" t="s">
        <v>156</v>
      </c>
      <c r="P93" s="184" t="s">
        <v>71</v>
      </c>
      <c r="Q93" s="11" t="s">
        <v>110</v>
      </c>
    </row>
    <row r="94" spans="2:17" ht="15">
      <c r="B94" s="12">
        <v>1</v>
      </c>
      <c r="C94" s="13" t="s">
        <v>24</v>
      </c>
      <c r="D94" s="13"/>
      <c r="E94" s="15">
        <f>+regmimaropa!E92</f>
        <v>12</v>
      </c>
      <c r="F94" s="15">
        <f>+regmimaropa!F92</f>
        <v>12</v>
      </c>
      <c r="G94" s="20">
        <f aca="true" t="shared" si="22" ref="G94:G107">+F94/E94*100</f>
        <v>100</v>
      </c>
      <c r="H94" s="20">
        <f aca="true" t="shared" si="23" ref="H94:H107">+E94-F94</f>
        <v>0</v>
      </c>
      <c r="I94" s="15">
        <f>+regmimaropa!I92</f>
        <v>70</v>
      </c>
      <c r="J94" s="15">
        <f>+regmimaropa!J92</f>
        <v>64</v>
      </c>
      <c r="K94" s="20">
        <f aca="true" t="shared" si="24" ref="K94:K107">+J94/I94*100</f>
        <v>91.42857142857143</v>
      </c>
      <c r="L94" s="20">
        <f aca="true" t="shared" si="25" ref="L94:L107">+I94-J94</f>
        <v>6</v>
      </c>
      <c r="M94" s="15">
        <f>+regmimaropa!M92</f>
        <v>3673</v>
      </c>
      <c r="N94" s="15">
        <f>+regmimaropa!N92</f>
        <v>3585</v>
      </c>
      <c r="O94" s="15">
        <f>+regmimaropa!O92</f>
        <v>3691</v>
      </c>
      <c r="P94" s="20">
        <f aca="true" t="shared" si="26" ref="P94:P107">+O94/M94*100</f>
        <v>100.49006261911244</v>
      </c>
      <c r="Q94" s="32" t="s">
        <v>123</v>
      </c>
    </row>
    <row r="95" spans="2:17" ht="15">
      <c r="B95" s="17">
        <f aca="true" t="shared" si="27" ref="B95:B110">B94+1</f>
        <v>2</v>
      </c>
      <c r="C95" s="18" t="s">
        <v>22</v>
      </c>
      <c r="D95" s="18"/>
      <c r="E95" s="20">
        <f>+regmimaropa!E115</f>
        <v>14</v>
      </c>
      <c r="F95" s="20">
        <f>+regmimaropa!F115</f>
        <v>14</v>
      </c>
      <c r="G95" s="20">
        <f t="shared" si="22"/>
        <v>100</v>
      </c>
      <c r="H95" s="20">
        <f t="shared" si="23"/>
        <v>0</v>
      </c>
      <c r="I95" s="20">
        <f>+regmimaropa!I115</f>
        <v>152</v>
      </c>
      <c r="J95" s="20">
        <f>+regmimaropa!J115</f>
        <v>133</v>
      </c>
      <c r="K95" s="20">
        <f t="shared" si="24"/>
        <v>87.5</v>
      </c>
      <c r="L95" s="20">
        <f t="shared" si="25"/>
        <v>19</v>
      </c>
      <c r="M95" s="20">
        <f>+regmimaropa!M115</f>
        <v>4983</v>
      </c>
      <c r="N95" s="20">
        <f>+regmimaropa!N115</f>
        <v>4700</v>
      </c>
      <c r="O95" s="20">
        <f>+regmimaropa!O115</f>
        <v>4795</v>
      </c>
      <c r="P95" s="20">
        <f t="shared" si="26"/>
        <v>96.22717238611278</v>
      </c>
      <c r="Q95" s="33" t="s">
        <v>124</v>
      </c>
    </row>
    <row r="96" spans="2:17" ht="15">
      <c r="B96" s="17">
        <f t="shared" si="27"/>
        <v>3</v>
      </c>
      <c r="C96" s="18" t="s">
        <v>25</v>
      </c>
      <c r="D96" s="18"/>
      <c r="E96" s="20">
        <f>+regmimaropa!E93</f>
        <v>7</v>
      </c>
      <c r="F96" s="20">
        <f>+regmimaropa!F93</f>
        <v>7</v>
      </c>
      <c r="G96" s="20">
        <f t="shared" si="22"/>
        <v>100</v>
      </c>
      <c r="H96" s="20">
        <f t="shared" si="23"/>
        <v>0</v>
      </c>
      <c r="I96" s="20">
        <f>+regmimaropa!I93</f>
        <v>53</v>
      </c>
      <c r="J96" s="20">
        <f>+regmimaropa!J93</f>
        <v>44</v>
      </c>
      <c r="K96" s="20">
        <f t="shared" si="24"/>
        <v>83.01886792452831</v>
      </c>
      <c r="L96" s="20">
        <f t="shared" si="25"/>
        <v>9</v>
      </c>
      <c r="M96" s="20">
        <f>+regmimaropa!M93</f>
        <v>2334</v>
      </c>
      <c r="N96" s="20">
        <f>+regmimaropa!N93</f>
        <v>2372</v>
      </c>
      <c r="O96" s="20">
        <f>+regmimaropa!O93</f>
        <v>2476</v>
      </c>
      <c r="P96" s="20">
        <f t="shared" si="26"/>
        <v>106.08397600685518</v>
      </c>
      <c r="Q96" s="33" t="s">
        <v>123</v>
      </c>
    </row>
    <row r="97" spans="2:17" ht="15">
      <c r="B97" s="17">
        <f t="shared" si="27"/>
        <v>4</v>
      </c>
      <c r="C97" s="18" t="s">
        <v>26</v>
      </c>
      <c r="D97" s="18"/>
      <c r="E97" s="20">
        <f>+regmimaropa!E94</f>
        <v>6</v>
      </c>
      <c r="F97" s="20">
        <f>+regmimaropa!F94</f>
        <v>6</v>
      </c>
      <c r="G97" s="20">
        <f t="shared" si="22"/>
        <v>100</v>
      </c>
      <c r="H97" s="20">
        <f t="shared" si="23"/>
        <v>0</v>
      </c>
      <c r="I97" s="20">
        <f>+regmimaropa!I94</f>
        <v>43</v>
      </c>
      <c r="J97" s="20">
        <f>+regmimaropa!J94</f>
        <v>43</v>
      </c>
      <c r="K97" s="20">
        <f t="shared" si="24"/>
        <v>100</v>
      </c>
      <c r="L97" s="20">
        <f t="shared" si="25"/>
        <v>0</v>
      </c>
      <c r="M97" s="20">
        <f>+regmimaropa!M94</f>
        <v>1656</v>
      </c>
      <c r="N97" s="20">
        <f>+regmimaropa!N94</f>
        <v>1715</v>
      </c>
      <c r="O97" s="20">
        <f>+regmimaropa!O94</f>
        <v>1767</v>
      </c>
      <c r="P97" s="20">
        <f t="shared" si="26"/>
        <v>106.70289855072464</v>
      </c>
      <c r="Q97" s="33" t="s">
        <v>123</v>
      </c>
    </row>
    <row r="98" spans="2:17" ht="15">
      <c r="B98" s="17">
        <f t="shared" si="27"/>
        <v>5</v>
      </c>
      <c r="C98" s="18" t="s">
        <v>62</v>
      </c>
      <c r="D98" s="18"/>
      <c r="E98" s="20">
        <f>+regmimaropa!E95</f>
        <v>12</v>
      </c>
      <c r="F98" s="20">
        <f>+regmimaropa!F95</f>
        <v>12</v>
      </c>
      <c r="G98" s="20">
        <f t="shared" si="22"/>
        <v>100</v>
      </c>
      <c r="H98" s="20">
        <f t="shared" si="23"/>
        <v>0</v>
      </c>
      <c r="I98" s="20">
        <f>+regmimaropa!I95</f>
        <v>96</v>
      </c>
      <c r="J98" s="20">
        <f>+regmimaropa!J95</f>
        <v>92</v>
      </c>
      <c r="K98" s="20">
        <f t="shared" si="24"/>
        <v>95.83333333333334</v>
      </c>
      <c r="L98" s="20">
        <f t="shared" si="25"/>
        <v>4</v>
      </c>
      <c r="M98" s="20">
        <f>+regmimaropa!M95</f>
        <v>5380</v>
      </c>
      <c r="N98" s="20">
        <f>+regmimaropa!N95</f>
        <v>5578</v>
      </c>
      <c r="O98" s="20">
        <f>+regmimaropa!O95</f>
        <v>5788</v>
      </c>
      <c r="P98" s="20">
        <f t="shared" si="26"/>
        <v>107.58364312267659</v>
      </c>
      <c r="Q98" s="33" t="s">
        <v>123</v>
      </c>
    </row>
    <row r="99" spans="2:17" ht="15">
      <c r="B99" s="17">
        <f t="shared" si="27"/>
        <v>6</v>
      </c>
      <c r="C99" s="18" t="s">
        <v>23</v>
      </c>
      <c r="D99" s="18"/>
      <c r="E99" s="20">
        <f>+regmimaropa!E116</f>
        <v>9</v>
      </c>
      <c r="F99" s="20">
        <f>+regmimaropa!F116</f>
        <v>9</v>
      </c>
      <c r="G99" s="20">
        <f t="shared" si="22"/>
        <v>100</v>
      </c>
      <c r="H99" s="20">
        <f t="shared" si="23"/>
        <v>0</v>
      </c>
      <c r="I99" s="20">
        <f>+regmimaropa!I116</f>
        <v>62</v>
      </c>
      <c r="J99" s="20">
        <f>+regmimaropa!J116</f>
        <v>56</v>
      </c>
      <c r="K99" s="20">
        <f t="shared" si="24"/>
        <v>90.32258064516128</v>
      </c>
      <c r="L99" s="20">
        <f t="shared" si="25"/>
        <v>6</v>
      </c>
      <c r="M99" s="20">
        <f>+regmimaropa!M116</f>
        <v>3079</v>
      </c>
      <c r="N99" s="20">
        <f>+regmimaropa!N116</f>
        <v>2867</v>
      </c>
      <c r="O99" s="20">
        <f>+regmimaropa!O116</f>
        <v>2919</v>
      </c>
      <c r="P99" s="20">
        <f t="shared" si="26"/>
        <v>94.80350763234816</v>
      </c>
      <c r="Q99" s="33" t="s">
        <v>124</v>
      </c>
    </row>
    <row r="100" spans="2:17" ht="15">
      <c r="B100" s="17">
        <f t="shared" si="27"/>
        <v>7</v>
      </c>
      <c r="C100" s="18" t="s">
        <v>27</v>
      </c>
      <c r="D100" s="18"/>
      <c r="E100" s="20">
        <f>+regmimaropa!E96</f>
        <v>25</v>
      </c>
      <c r="F100" s="20">
        <f>+regmimaropa!F96</f>
        <v>25</v>
      </c>
      <c r="G100" s="20">
        <f t="shared" si="22"/>
        <v>100</v>
      </c>
      <c r="H100" s="20">
        <f t="shared" si="23"/>
        <v>0</v>
      </c>
      <c r="I100" s="20">
        <f>+regmimaropa!I96</f>
        <v>164</v>
      </c>
      <c r="J100" s="20">
        <f>+regmimaropa!J96</f>
        <v>159</v>
      </c>
      <c r="K100" s="20">
        <f t="shared" si="24"/>
        <v>96.95121951219512</v>
      </c>
      <c r="L100" s="20">
        <f t="shared" si="25"/>
        <v>5</v>
      </c>
      <c r="M100" s="20">
        <f>+regmimaropa!M96</f>
        <v>11460</v>
      </c>
      <c r="N100" s="20">
        <f>+regmimaropa!N96</f>
        <v>13633</v>
      </c>
      <c r="O100" s="20">
        <f>+regmimaropa!O96</f>
        <v>14007</v>
      </c>
      <c r="P100" s="20">
        <f t="shared" si="26"/>
        <v>122.22513089005236</v>
      </c>
      <c r="Q100" s="33" t="s">
        <v>123</v>
      </c>
    </row>
    <row r="101" spans="2:17" ht="15">
      <c r="B101" s="17">
        <f t="shared" si="27"/>
        <v>8</v>
      </c>
      <c r="C101" s="18" t="s">
        <v>1</v>
      </c>
      <c r="D101" s="18"/>
      <c r="E101" s="20">
        <f>+regmimaropa!E117</f>
        <v>31</v>
      </c>
      <c r="F101" s="20">
        <f>+regmimaropa!F117</f>
        <v>31</v>
      </c>
      <c r="G101" s="20">
        <f t="shared" si="22"/>
        <v>100</v>
      </c>
      <c r="H101" s="20">
        <f t="shared" si="23"/>
        <v>0</v>
      </c>
      <c r="I101" s="20">
        <f>+regmimaropa!I117</f>
        <v>267</v>
      </c>
      <c r="J101" s="20">
        <f>+regmimaropa!J117</f>
        <v>250</v>
      </c>
      <c r="K101" s="20">
        <f t="shared" si="24"/>
        <v>93.63295880149812</v>
      </c>
      <c r="L101" s="20">
        <f t="shared" si="25"/>
        <v>17</v>
      </c>
      <c r="M101" s="20">
        <f>+regmimaropa!M117</f>
        <v>8997</v>
      </c>
      <c r="N101" s="20">
        <f>+regmimaropa!N117</f>
        <v>10248</v>
      </c>
      <c r="O101" s="20">
        <f>+regmimaropa!O117</f>
        <v>10441</v>
      </c>
      <c r="P101" s="20">
        <f t="shared" si="26"/>
        <v>116.04979437590308</v>
      </c>
      <c r="Q101" s="33" t="s">
        <v>124</v>
      </c>
    </row>
    <row r="102" spans="2:17" ht="15">
      <c r="B102" s="17">
        <f t="shared" si="27"/>
        <v>9</v>
      </c>
      <c r="C102" s="18" t="s">
        <v>55</v>
      </c>
      <c r="D102" s="18"/>
      <c r="E102" s="20">
        <f>+regmimaropa!E97</f>
        <v>15</v>
      </c>
      <c r="F102" s="20">
        <f>+regmimaropa!F97</f>
        <v>15</v>
      </c>
      <c r="G102" s="20">
        <f t="shared" si="22"/>
        <v>100</v>
      </c>
      <c r="H102" s="20">
        <f t="shared" si="23"/>
        <v>0</v>
      </c>
      <c r="I102" s="20">
        <f>+regmimaropa!I97</f>
        <v>134</v>
      </c>
      <c r="J102" s="20">
        <f>+regmimaropa!J97</f>
        <v>127</v>
      </c>
      <c r="K102" s="20">
        <f t="shared" si="24"/>
        <v>94.77611940298507</v>
      </c>
      <c r="L102" s="20">
        <f t="shared" si="25"/>
        <v>7</v>
      </c>
      <c r="M102" s="20">
        <f>+regmimaropa!M97</f>
        <v>5273</v>
      </c>
      <c r="N102" s="20">
        <f>+regmimaropa!N97</f>
        <v>5032</v>
      </c>
      <c r="O102" s="20">
        <f>+regmimaropa!O97</f>
        <v>5175</v>
      </c>
      <c r="P102" s="20">
        <f t="shared" si="26"/>
        <v>98.14147544092548</v>
      </c>
      <c r="Q102" s="33" t="s">
        <v>123</v>
      </c>
    </row>
    <row r="103" spans="2:17" ht="15">
      <c r="B103" s="17">
        <f t="shared" si="27"/>
        <v>10</v>
      </c>
      <c r="C103" s="18" t="s">
        <v>45</v>
      </c>
      <c r="D103" s="18"/>
      <c r="E103" s="20">
        <f>+regmimaropa!E98</f>
        <v>13</v>
      </c>
      <c r="F103" s="20">
        <f>+regmimaropa!F98</f>
        <v>13</v>
      </c>
      <c r="G103" s="20">
        <f t="shared" si="22"/>
        <v>100</v>
      </c>
      <c r="H103" s="20">
        <f t="shared" si="23"/>
        <v>0</v>
      </c>
      <c r="I103" s="20">
        <f>+regmimaropa!I98</f>
        <v>83</v>
      </c>
      <c r="J103" s="20">
        <f>+regmimaropa!J98</f>
        <v>77</v>
      </c>
      <c r="K103" s="20">
        <f t="shared" si="24"/>
        <v>92.7710843373494</v>
      </c>
      <c r="L103" s="20">
        <f t="shared" si="25"/>
        <v>6</v>
      </c>
      <c r="M103" s="20">
        <f>+regmimaropa!M98</f>
        <v>3550</v>
      </c>
      <c r="N103" s="20">
        <f>+regmimaropa!N98</f>
        <v>3637</v>
      </c>
      <c r="O103" s="20">
        <f>+regmimaropa!O98</f>
        <v>3739</v>
      </c>
      <c r="P103" s="20">
        <f t="shared" si="26"/>
        <v>105.32394366197184</v>
      </c>
      <c r="Q103" s="33" t="s">
        <v>123</v>
      </c>
    </row>
    <row r="104" spans="2:17" ht="15">
      <c r="B104" s="17">
        <f t="shared" si="27"/>
        <v>11</v>
      </c>
      <c r="C104" s="18" t="s">
        <v>46</v>
      </c>
      <c r="D104" s="18"/>
      <c r="E104" s="20">
        <f>+regmimaropa!E118</f>
        <v>12</v>
      </c>
      <c r="F104" s="20">
        <f>+regmimaropa!F118</f>
        <v>12</v>
      </c>
      <c r="G104" s="20">
        <f t="shared" si="22"/>
        <v>100</v>
      </c>
      <c r="H104" s="20">
        <f t="shared" si="23"/>
        <v>0</v>
      </c>
      <c r="I104" s="20">
        <f>+regmimaropa!I118</f>
        <v>129</v>
      </c>
      <c r="J104" s="20">
        <f>+regmimaropa!J118</f>
        <v>115</v>
      </c>
      <c r="K104" s="20">
        <f t="shared" si="24"/>
        <v>89.14728682170544</v>
      </c>
      <c r="L104" s="20">
        <f t="shared" si="25"/>
        <v>14</v>
      </c>
      <c r="M104" s="20">
        <f>+regmimaropa!M118</f>
        <v>5055</v>
      </c>
      <c r="N104" s="20">
        <f>+regmimaropa!N118</f>
        <v>5147</v>
      </c>
      <c r="O104" s="20">
        <f>+regmimaropa!O118</f>
        <v>5246</v>
      </c>
      <c r="P104" s="20">
        <f t="shared" si="26"/>
        <v>103.77843719090009</v>
      </c>
      <c r="Q104" s="33" t="s">
        <v>124</v>
      </c>
    </row>
    <row r="105" spans="2:17" ht="15">
      <c r="B105" s="17">
        <f t="shared" si="27"/>
        <v>12</v>
      </c>
      <c r="C105" s="18" t="s">
        <v>48</v>
      </c>
      <c r="D105" s="18"/>
      <c r="E105" s="20">
        <f>+regmimaropa!E99</f>
        <v>5</v>
      </c>
      <c r="F105" s="20">
        <f>+regmimaropa!F99</f>
        <v>5</v>
      </c>
      <c r="G105" s="20">
        <f t="shared" si="22"/>
        <v>100</v>
      </c>
      <c r="H105" s="20">
        <f t="shared" si="23"/>
        <v>0</v>
      </c>
      <c r="I105" s="20">
        <f>+regmimaropa!I99</f>
        <v>46</v>
      </c>
      <c r="J105" s="20">
        <f>+regmimaropa!J99</f>
        <v>43</v>
      </c>
      <c r="K105" s="20">
        <f t="shared" si="24"/>
        <v>93.47826086956522</v>
      </c>
      <c r="L105" s="20">
        <f t="shared" si="25"/>
        <v>3</v>
      </c>
      <c r="M105" s="20">
        <f>+regmimaropa!M99</f>
        <v>2392</v>
      </c>
      <c r="N105" s="20">
        <f>+regmimaropa!N99</f>
        <v>2123</v>
      </c>
      <c r="O105" s="20">
        <f>+regmimaropa!O99</f>
        <v>2252</v>
      </c>
      <c r="P105" s="20">
        <f t="shared" si="26"/>
        <v>94.14715719063545</v>
      </c>
      <c r="Q105" s="33" t="s">
        <v>123</v>
      </c>
    </row>
    <row r="106" spans="2:17" ht="15">
      <c r="B106" s="17">
        <f t="shared" si="27"/>
        <v>13</v>
      </c>
      <c r="C106" s="18" t="s">
        <v>42</v>
      </c>
      <c r="D106" s="18"/>
      <c r="E106" s="20">
        <f>+regmimaropa!E100</f>
        <v>11</v>
      </c>
      <c r="F106" s="20">
        <f>+regmimaropa!F100</f>
        <v>11</v>
      </c>
      <c r="G106" s="20">
        <f t="shared" si="22"/>
        <v>100</v>
      </c>
      <c r="H106" s="20">
        <f t="shared" si="23"/>
        <v>0</v>
      </c>
      <c r="I106" s="20">
        <f>+regmimaropa!I100</f>
        <v>86</v>
      </c>
      <c r="J106" s="20">
        <f>+regmimaropa!J100</f>
        <v>84</v>
      </c>
      <c r="K106" s="20">
        <f t="shared" si="24"/>
        <v>97.67441860465115</v>
      </c>
      <c r="L106" s="20">
        <f t="shared" si="25"/>
        <v>2</v>
      </c>
      <c r="M106" s="20">
        <f>+regmimaropa!M100</f>
        <v>3711</v>
      </c>
      <c r="N106" s="20">
        <f>+regmimaropa!N100</f>
        <v>3756</v>
      </c>
      <c r="O106" s="20">
        <f>+regmimaropa!O100</f>
        <v>3925</v>
      </c>
      <c r="P106" s="20">
        <f t="shared" si="26"/>
        <v>105.76663971975209</v>
      </c>
      <c r="Q106" s="33" t="s">
        <v>123</v>
      </c>
    </row>
    <row r="107" spans="2:17" ht="15">
      <c r="B107" s="17">
        <f t="shared" si="27"/>
        <v>14</v>
      </c>
      <c r="C107" s="18" t="s">
        <v>88</v>
      </c>
      <c r="D107" s="18"/>
      <c r="E107" s="20">
        <f>+regmimaropa!E101</f>
        <v>6</v>
      </c>
      <c r="F107" s="20">
        <f>+regmimaropa!F101</f>
        <v>6</v>
      </c>
      <c r="G107" s="20">
        <f t="shared" si="22"/>
        <v>100</v>
      </c>
      <c r="H107" s="20">
        <f t="shared" si="23"/>
        <v>0</v>
      </c>
      <c r="I107" s="20">
        <f>+regmimaropa!I101</f>
        <v>45</v>
      </c>
      <c r="J107" s="20">
        <f>+regmimaropa!J101</f>
        <v>37</v>
      </c>
      <c r="K107" s="20">
        <f t="shared" si="24"/>
        <v>82.22222222222221</v>
      </c>
      <c r="L107" s="20">
        <f t="shared" si="25"/>
        <v>8</v>
      </c>
      <c r="M107" s="20">
        <f>+regmimaropa!M101</f>
        <v>1880</v>
      </c>
      <c r="N107" s="20">
        <f>+regmimaropa!N101</f>
        <v>1853</v>
      </c>
      <c r="O107" s="20">
        <f>+regmimaropa!O101</f>
        <v>1925</v>
      </c>
      <c r="P107" s="20">
        <f t="shared" si="26"/>
        <v>102.39361702127661</v>
      </c>
      <c r="Q107" s="33" t="s">
        <v>123</v>
      </c>
    </row>
    <row r="108" spans="2:17" ht="15">
      <c r="B108" s="17">
        <f t="shared" si="27"/>
        <v>15</v>
      </c>
      <c r="C108" s="18" t="s">
        <v>125</v>
      </c>
      <c r="D108" s="18"/>
      <c r="E108" s="20">
        <f>regmimaropa!E114</f>
        <v>17</v>
      </c>
      <c r="F108" s="20">
        <f>regmimaropa!F114</f>
        <v>17</v>
      </c>
      <c r="G108" s="20">
        <f>regmimaropa!G114</f>
        <v>100</v>
      </c>
      <c r="H108" s="20">
        <f>regmimaropa!H114</f>
        <v>0</v>
      </c>
      <c r="I108" s="20">
        <f>regmimaropa!I114</f>
        <v>34</v>
      </c>
      <c r="J108" s="102">
        <f>+regmimaropa!J114</f>
        <v>12</v>
      </c>
      <c r="K108" s="102">
        <f>+regmimaropa!K114</f>
        <v>35.294117647058826</v>
      </c>
      <c r="L108" s="102">
        <f>+regmimaropa!L114</f>
        <v>22</v>
      </c>
      <c r="M108" s="102">
        <f>+regmimaropa!M114</f>
        <v>1420</v>
      </c>
      <c r="N108" s="102">
        <f>+regmimaropa!N114</f>
        <v>1907</v>
      </c>
      <c r="O108" s="102">
        <f>+regmimaropa!O114</f>
        <v>1907</v>
      </c>
      <c r="P108" s="102">
        <f>+regmimaropa!P114</f>
        <v>134.29577464788733</v>
      </c>
      <c r="Q108" s="33" t="s">
        <v>124</v>
      </c>
    </row>
    <row r="109" spans="2:17" ht="15">
      <c r="B109" s="17">
        <f t="shared" si="27"/>
        <v>16</v>
      </c>
      <c r="C109" s="18" t="s">
        <v>39</v>
      </c>
      <c r="D109" s="18"/>
      <c r="E109" s="41"/>
      <c r="F109" s="41"/>
      <c r="G109" s="20"/>
      <c r="H109" s="42"/>
      <c r="I109" s="41"/>
      <c r="J109" s="41"/>
      <c r="K109" s="20"/>
      <c r="L109" s="42"/>
      <c r="M109" s="43"/>
      <c r="N109" s="43"/>
      <c r="O109" s="43"/>
      <c r="P109" s="20"/>
      <c r="Q109" s="21" t="s">
        <v>126</v>
      </c>
    </row>
    <row r="110" spans="2:17" ht="15">
      <c r="B110" s="17">
        <f t="shared" si="27"/>
        <v>17</v>
      </c>
      <c r="C110" s="18" t="s">
        <v>127</v>
      </c>
      <c r="D110" s="18"/>
      <c r="E110" s="41"/>
      <c r="F110" s="41"/>
      <c r="G110" s="20"/>
      <c r="H110" s="42"/>
      <c r="I110" s="41"/>
      <c r="J110" s="41"/>
      <c r="K110" s="20"/>
      <c r="L110" s="42"/>
      <c r="M110" s="43"/>
      <c r="N110" s="43"/>
      <c r="O110" s="43"/>
      <c r="P110" s="20"/>
      <c r="Q110" s="21" t="s">
        <v>126</v>
      </c>
    </row>
    <row r="111" spans="2:17" ht="15.75" thickBot="1">
      <c r="B111" s="17"/>
      <c r="C111" s="18"/>
      <c r="D111" s="18"/>
      <c r="E111" s="41"/>
      <c r="F111" s="41"/>
      <c r="G111" s="20"/>
      <c r="H111" s="42"/>
      <c r="I111" s="41"/>
      <c r="J111" s="41"/>
      <c r="K111" s="20"/>
      <c r="L111" s="42"/>
      <c r="M111" s="43"/>
      <c r="N111" s="43"/>
      <c r="O111" s="43"/>
      <c r="P111" s="20"/>
      <c r="Q111" s="21"/>
    </row>
    <row r="112" spans="2:17" ht="15.75" thickBot="1">
      <c r="B112" s="23"/>
      <c r="C112" s="34" t="s">
        <v>74</v>
      </c>
      <c r="D112" s="34"/>
      <c r="E112" s="35">
        <f>SUM(E94:E108)</f>
        <v>195</v>
      </c>
      <c r="F112" s="35">
        <f>SUM(F94:F108)</f>
        <v>195</v>
      </c>
      <c r="G112" s="35">
        <f>+F112/E112*100</f>
        <v>100</v>
      </c>
      <c r="H112" s="35">
        <f>SUM(H94:H107)</f>
        <v>0</v>
      </c>
      <c r="I112" s="35">
        <f>SUM(I94:I108)</f>
        <v>1464</v>
      </c>
      <c r="J112" s="35">
        <f>SUM(J94:J108)</f>
        <v>1336</v>
      </c>
      <c r="K112" s="35">
        <f>+J112/I112*100</f>
        <v>91.2568306010929</v>
      </c>
      <c r="L112" s="35">
        <f>SUM(L94:L108)</f>
        <v>128</v>
      </c>
      <c r="M112" s="35">
        <f>SUM(M94:M108)</f>
        <v>64843</v>
      </c>
      <c r="N112" s="35">
        <f>SUM(N94:N108)</f>
        <v>68153</v>
      </c>
      <c r="O112" s="35">
        <f>SUM(O94:O108)</f>
        <v>70053</v>
      </c>
      <c r="P112" s="35">
        <f>+O112/M112*100</f>
        <v>108.03479172771155</v>
      </c>
      <c r="Q112" s="38"/>
    </row>
    <row r="113" spans="2:12" ht="15">
      <c r="B113" s="242" t="s">
        <v>38</v>
      </c>
      <c r="C113" s="242"/>
      <c r="D113" s="242"/>
      <c r="E113" s="242"/>
      <c r="F113" s="242"/>
      <c r="G113" s="242"/>
      <c r="H113" s="242"/>
      <c r="I113" s="2"/>
      <c r="J113" s="2"/>
      <c r="K113" s="2"/>
      <c r="L113" s="2"/>
    </row>
    <row r="114" spans="2:17" ht="15">
      <c r="B114" s="242"/>
      <c r="C114" s="242"/>
      <c r="D114" s="242"/>
      <c r="E114" s="242"/>
      <c r="F114" s="242"/>
      <c r="G114" s="242"/>
      <c r="H114" s="242"/>
      <c r="I114" s="242"/>
      <c r="J114" s="242"/>
      <c r="K114" s="242"/>
      <c r="L114" s="242"/>
      <c r="M114" s="242"/>
      <c r="N114" s="242"/>
      <c r="O114" s="242"/>
      <c r="P114" s="242"/>
      <c r="Q114" s="242"/>
    </row>
    <row r="115" spans="1:18" ht="15">
      <c r="A115" s="242"/>
      <c r="B115" s="242"/>
      <c r="C115" s="242"/>
      <c r="D115" s="242"/>
      <c r="E115" s="242"/>
      <c r="F115" s="242"/>
      <c r="G115" s="242"/>
      <c r="H115" s="242"/>
      <c r="I115" s="242"/>
      <c r="J115" s="242"/>
      <c r="K115" s="242"/>
      <c r="L115" s="242"/>
      <c r="M115" s="242"/>
      <c r="N115" s="242"/>
      <c r="O115" s="242"/>
      <c r="P115" s="242"/>
      <c r="Q115" s="242"/>
      <c r="R115" s="242"/>
    </row>
    <row r="116" spans="5:12" ht="15">
      <c r="E116" s="28"/>
      <c r="F116" s="28"/>
      <c r="G116" s="29"/>
      <c r="H116" s="30"/>
      <c r="I116" s="30"/>
      <c r="J116" s="30"/>
      <c r="K116" s="30"/>
      <c r="L116" s="30"/>
    </row>
    <row r="117" spans="2:16" ht="16.5" thickBot="1">
      <c r="B117" s="1" t="s">
        <v>128</v>
      </c>
      <c r="M117" s="259"/>
      <c r="N117" s="259"/>
      <c r="O117" s="259"/>
      <c r="P117" s="31"/>
    </row>
    <row r="118" spans="2:17" ht="15">
      <c r="B118" s="247" t="s">
        <v>109</v>
      </c>
      <c r="C118" s="248"/>
      <c r="D118" s="4"/>
      <c r="E118" s="253" t="s">
        <v>99</v>
      </c>
      <c r="F118" s="254"/>
      <c r="G118" s="254"/>
      <c r="H118" s="255"/>
      <c r="I118" s="253" t="s">
        <v>67</v>
      </c>
      <c r="J118" s="254"/>
      <c r="K118" s="254"/>
      <c r="L118" s="255"/>
      <c r="M118" s="256" t="s">
        <v>100</v>
      </c>
      <c r="N118" s="256"/>
      <c r="O118" s="256"/>
      <c r="P118" s="256"/>
      <c r="Q118" s="5" t="s">
        <v>38</v>
      </c>
    </row>
    <row r="119" spans="2:17" ht="15">
      <c r="B119" s="249"/>
      <c r="C119" s="250"/>
      <c r="D119" s="6"/>
      <c r="E119" s="243" t="s">
        <v>68</v>
      </c>
      <c r="F119" s="245" t="s">
        <v>69</v>
      </c>
      <c r="G119" s="245"/>
      <c r="H119" s="257" t="s">
        <v>70</v>
      </c>
      <c r="I119" s="243" t="s">
        <v>68</v>
      </c>
      <c r="J119" s="245" t="s">
        <v>69</v>
      </c>
      <c r="K119" s="245"/>
      <c r="L119" s="257" t="s">
        <v>70</v>
      </c>
      <c r="M119" s="199" t="s">
        <v>145</v>
      </c>
      <c r="N119" s="188" t="s">
        <v>103</v>
      </c>
      <c r="O119" s="189"/>
      <c r="P119" s="190"/>
      <c r="Q119" s="7" t="s">
        <v>103</v>
      </c>
    </row>
    <row r="120" spans="2:17" ht="23.25" thickBot="1">
      <c r="B120" s="251"/>
      <c r="C120" s="252"/>
      <c r="D120" s="8"/>
      <c r="E120" s="244"/>
      <c r="F120" s="9" t="s">
        <v>105</v>
      </c>
      <c r="G120" s="10" t="s">
        <v>71</v>
      </c>
      <c r="H120" s="258"/>
      <c r="I120" s="244"/>
      <c r="J120" s="9" t="s">
        <v>105</v>
      </c>
      <c r="K120" s="10" t="s">
        <v>71</v>
      </c>
      <c r="L120" s="258"/>
      <c r="M120" s="201"/>
      <c r="N120" s="183" t="s">
        <v>155</v>
      </c>
      <c r="O120" s="183" t="s">
        <v>156</v>
      </c>
      <c r="P120" s="184" t="s">
        <v>71</v>
      </c>
      <c r="Q120" s="11" t="s">
        <v>110</v>
      </c>
    </row>
    <row r="121" spans="2:17" ht="15">
      <c r="B121" s="12">
        <v>1</v>
      </c>
      <c r="C121" s="13" t="s">
        <v>31</v>
      </c>
      <c r="D121" s="13"/>
      <c r="E121" s="15">
        <f>+regmimaropa!E147</f>
        <v>10</v>
      </c>
      <c r="F121" s="15">
        <f>+regmimaropa!F147</f>
        <v>10</v>
      </c>
      <c r="G121" s="20">
        <f aca="true" t="shared" si="28" ref="G121:G134">+F121/E121*100</f>
        <v>100</v>
      </c>
      <c r="H121" s="20">
        <f aca="true" t="shared" si="29" ref="H121:H134">+E121-F121</f>
        <v>0</v>
      </c>
      <c r="I121" s="15">
        <f>+regmimaropa!I147</f>
        <v>15</v>
      </c>
      <c r="J121" s="15">
        <f>+regmimaropa!J147</f>
        <v>4</v>
      </c>
      <c r="K121" s="20">
        <f aca="true" t="shared" si="30" ref="K121:K134">+J121/I121*100</f>
        <v>26.666666666666668</v>
      </c>
      <c r="L121" s="20">
        <f aca="true" t="shared" si="31" ref="L121:L135">+I121-J121</f>
        <v>11</v>
      </c>
      <c r="M121" s="15">
        <f>+regmimaropa!M147</f>
        <v>3045</v>
      </c>
      <c r="N121" s="15">
        <f>+regmimaropa!N147</f>
        <v>386</v>
      </c>
      <c r="O121" s="15">
        <f>+regmimaropa!O147</f>
        <v>394</v>
      </c>
      <c r="P121" s="20">
        <f aca="true" t="shared" si="32" ref="P121:P134">+O121/M121*100</f>
        <v>12.939244663382594</v>
      </c>
      <c r="Q121" s="32" t="s">
        <v>129</v>
      </c>
    </row>
    <row r="122" spans="2:17" ht="15">
      <c r="B122" s="17">
        <f aca="true" t="shared" si="33" ref="B122:B134">B121+1</f>
        <v>2</v>
      </c>
      <c r="C122" s="18" t="s">
        <v>90</v>
      </c>
      <c r="D122" s="18"/>
      <c r="E122" s="20">
        <f>+regmimaropa!E148</f>
        <v>13</v>
      </c>
      <c r="F122" s="20">
        <f>+regmimaropa!F148</f>
        <v>13</v>
      </c>
      <c r="G122" s="20">
        <f t="shared" si="28"/>
        <v>100</v>
      </c>
      <c r="H122" s="20">
        <f t="shared" si="29"/>
        <v>0</v>
      </c>
      <c r="I122" s="20">
        <f>+regmimaropa!I148</f>
        <v>0</v>
      </c>
      <c r="J122" s="20">
        <f>+regmimaropa!J148</f>
        <v>0</v>
      </c>
      <c r="K122" s="20">
        <v>0</v>
      </c>
      <c r="L122" s="20">
        <f t="shared" si="31"/>
        <v>0</v>
      </c>
      <c r="M122" s="20">
        <f>+regmimaropa!M148</f>
        <v>3294</v>
      </c>
      <c r="N122" s="20">
        <f>+regmimaropa!N148</f>
        <v>635</v>
      </c>
      <c r="O122" s="20">
        <f>+regmimaropa!O148</f>
        <v>668</v>
      </c>
      <c r="P122" s="20">
        <f t="shared" si="32"/>
        <v>20.279295689131754</v>
      </c>
      <c r="Q122" s="33" t="s">
        <v>129</v>
      </c>
    </row>
    <row r="123" spans="2:17" ht="15">
      <c r="B123" s="17">
        <f t="shared" si="33"/>
        <v>3</v>
      </c>
      <c r="C123" s="18" t="s">
        <v>2</v>
      </c>
      <c r="D123" s="18"/>
      <c r="E123" s="20">
        <f>+regmimaropa!E131</f>
        <v>14</v>
      </c>
      <c r="F123" s="20">
        <f>+regmimaropa!F131</f>
        <v>14</v>
      </c>
      <c r="G123" s="20">
        <f t="shared" si="28"/>
        <v>100</v>
      </c>
      <c r="H123" s="20">
        <f t="shared" si="29"/>
        <v>0</v>
      </c>
      <c r="I123" s="20">
        <f>+regmimaropa!I131</f>
        <v>29</v>
      </c>
      <c r="J123" s="20">
        <f>+regmimaropa!J131</f>
        <v>28</v>
      </c>
      <c r="K123" s="20">
        <f t="shared" si="30"/>
        <v>96.55172413793103</v>
      </c>
      <c r="L123" s="20">
        <f t="shared" si="31"/>
        <v>1</v>
      </c>
      <c r="M123" s="20">
        <f>+regmimaropa!M131</f>
        <v>5051</v>
      </c>
      <c r="N123" s="20">
        <f>+regmimaropa!N131</f>
        <v>3390</v>
      </c>
      <c r="O123" s="20">
        <f>+regmimaropa!O131</f>
        <v>3880</v>
      </c>
      <c r="P123" s="20">
        <f t="shared" si="32"/>
        <v>76.8164719857454</v>
      </c>
      <c r="Q123" s="33" t="s">
        <v>130</v>
      </c>
    </row>
    <row r="124" spans="2:17" ht="15">
      <c r="B124" s="17">
        <f t="shared" si="33"/>
        <v>4</v>
      </c>
      <c r="C124" s="18" t="s">
        <v>91</v>
      </c>
      <c r="D124" s="18"/>
      <c r="E124" s="20">
        <f>+regmimaropa!E149</f>
        <v>12</v>
      </c>
      <c r="F124" s="20">
        <f>+regmimaropa!F149</f>
        <v>12</v>
      </c>
      <c r="G124" s="20">
        <f t="shared" si="28"/>
        <v>100</v>
      </c>
      <c r="H124" s="20">
        <f t="shared" si="29"/>
        <v>0</v>
      </c>
      <c r="I124" s="20">
        <f>+regmimaropa!I149</f>
        <v>0</v>
      </c>
      <c r="J124" s="20">
        <f>+regmimaropa!J149</f>
        <v>0</v>
      </c>
      <c r="K124" s="20">
        <v>0</v>
      </c>
      <c r="L124" s="20">
        <f t="shared" si="31"/>
        <v>0</v>
      </c>
      <c r="M124" s="20">
        <f>+regmimaropa!M149</f>
        <v>1184</v>
      </c>
      <c r="N124" s="20">
        <f>+regmimaropa!N149</f>
        <v>765</v>
      </c>
      <c r="O124" s="20">
        <f>+regmimaropa!O149</f>
        <v>819</v>
      </c>
      <c r="P124" s="20">
        <f t="shared" si="32"/>
        <v>69.1722972972973</v>
      </c>
      <c r="Q124" s="33" t="s">
        <v>129</v>
      </c>
    </row>
    <row r="125" spans="2:17" ht="15">
      <c r="B125" s="17">
        <f t="shared" si="33"/>
        <v>5</v>
      </c>
      <c r="C125" s="18" t="s">
        <v>28</v>
      </c>
      <c r="D125" s="18"/>
      <c r="E125" s="20">
        <f>+regmimaropa!E132</f>
        <v>23</v>
      </c>
      <c r="F125" s="20">
        <f>+regmimaropa!F132</f>
        <v>23</v>
      </c>
      <c r="G125" s="20">
        <f t="shared" si="28"/>
        <v>100</v>
      </c>
      <c r="H125" s="20">
        <f t="shared" si="29"/>
        <v>0</v>
      </c>
      <c r="I125" s="20">
        <f>+regmimaropa!I132</f>
        <v>74</v>
      </c>
      <c r="J125" s="20">
        <f>+regmimaropa!J132</f>
        <v>71</v>
      </c>
      <c r="K125" s="20">
        <f t="shared" si="30"/>
        <v>95.94594594594594</v>
      </c>
      <c r="L125" s="20">
        <f t="shared" si="31"/>
        <v>3</v>
      </c>
      <c r="M125" s="20">
        <f>+regmimaropa!M132</f>
        <v>11512</v>
      </c>
      <c r="N125" s="20">
        <f>+regmimaropa!N132</f>
        <v>11261</v>
      </c>
      <c r="O125" s="20">
        <f>+regmimaropa!O132</f>
        <v>12524</v>
      </c>
      <c r="P125" s="20">
        <f t="shared" si="32"/>
        <v>108.79082696316887</v>
      </c>
      <c r="Q125" s="33" t="s">
        <v>130</v>
      </c>
    </row>
    <row r="126" spans="2:17" ht="15">
      <c r="B126" s="17">
        <f t="shared" si="33"/>
        <v>6</v>
      </c>
      <c r="C126" s="18" t="s">
        <v>29</v>
      </c>
      <c r="D126" s="18"/>
      <c r="E126" s="20">
        <f>+regmimaropa!E133</f>
        <v>14</v>
      </c>
      <c r="F126" s="20">
        <f>+regmimaropa!F133</f>
        <v>14</v>
      </c>
      <c r="G126" s="20">
        <f t="shared" si="28"/>
        <v>100</v>
      </c>
      <c r="H126" s="20">
        <f t="shared" si="29"/>
        <v>0</v>
      </c>
      <c r="I126" s="20">
        <f>+regmimaropa!I133</f>
        <v>21</v>
      </c>
      <c r="J126" s="20">
        <f>+regmimaropa!J133</f>
        <v>18</v>
      </c>
      <c r="K126" s="20">
        <f t="shared" si="30"/>
        <v>85.71428571428571</v>
      </c>
      <c r="L126" s="20">
        <f t="shared" si="31"/>
        <v>3</v>
      </c>
      <c r="M126" s="20">
        <f>+regmimaropa!M133</f>
        <v>4652</v>
      </c>
      <c r="N126" s="20">
        <f>+regmimaropa!N133</f>
        <v>2757</v>
      </c>
      <c r="O126" s="20">
        <f>+regmimaropa!O133</f>
        <v>3096</v>
      </c>
      <c r="P126" s="20">
        <f t="shared" si="32"/>
        <v>66.55202063628548</v>
      </c>
      <c r="Q126" s="33" t="s">
        <v>130</v>
      </c>
    </row>
    <row r="127" spans="2:17" ht="15">
      <c r="B127" s="17">
        <f t="shared" si="33"/>
        <v>7</v>
      </c>
      <c r="C127" s="18" t="s">
        <v>34</v>
      </c>
      <c r="D127" s="18"/>
      <c r="E127" s="20">
        <f>+regmimaropa!E150</f>
        <v>17</v>
      </c>
      <c r="F127" s="20">
        <f>+regmimaropa!F150</f>
        <v>17</v>
      </c>
      <c r="G127" s="20">
        <f t="shared" si="28"/>
        <v>100</v>
      </c>
      <c r="H127" s="20">
        <f t="shared" si="29"/>
        <v>0</v>
      </c>
      <c r="I127" s="20">
        <f>+regmimaropa!I150</f>
        <v>2</v>
      </c>
      <c r="J127" s="20">
        <f>+regmimaropa!J150</f>
        <v>2</v>
      </c>
      <c r="K127" s="20">
        <f t="shared" si="30"/>
        <v>100</v>
      </c>
      <c r="L127" s="20">
        <f t="shared" si="31"/>
        <v>0</v>
      </c>
      <c r="M127" s="20">
        <f>+regmimaropa!M150</f>
        <v>5103</v>
      </c>
      <c r="N127" s="20">
        <f>+regmimaropa!N150</f>
        <v>4481</v>
      </c>
      <c r="O127" s="20">
        <f>+regmimaropa!O150</f>
        <v>4549</v>
      </c>
      <c r="P127" s="20">
        <f t="shared" si="32"/>
        <v>89.14364099549285</v>
      </c>
      <c r="Q127" s="33" t="s">
        <v>129</v>
      </c>
    </row>
    <row r="128" spans="2:17" ht="15">
      <c r="B128" s="17">
        <f t="shared" si="33"/>
        <v>8</v>
      </c>
      <c r="C128" s="18" t="s">
        <v>92</v>
      </c>
      <c r="D128" s="18"/>
      <c r="E128" s="20">
        <f>+regmimaropa!E151</f>
        <v>16</v>
      </c>
      <c r="F128" s="20">
        <f>+regmimaropa!F151</f>
        <v>16</v>
      </c>
      <c r="G128" s="20">
        <f t="shared" si="28"/>
        <v>100</v>
      </c>
      <c r="H128" s="20">
        <f t="shared" si="29"/>
        <v>0</v>
      </c>
      <c r="I128" s="20">
        <f>+regmimaropa!I151</f>
        <v>6</v>
      </c>
      <c r="J128" s="20">
        <f>+regmimaropa!J151</f>
        <v>6</v>
      </c>
      <c r="K128" s="20">
        <v>0</v>
      </c>
      <c r="L128" s="20">
        <f t="shared" si="31"/>
        <v>0</v>
      </c>
      <c r="M128" s="20">
        <f>+regmimaropa!M151</f>
        <v>5812</v>
      </c>
      <c r="N128" s="20">
        <f>+regmimaropa!N151</f>
        <v>246</v>
      </c>
      <c r="O128" s="20">
        <f>+regmimaropa!O151</f>
        <v>246</v>
      </c>
      <c r="P128" s="20">
        <f t="shared" si="32"/>
        <v>4.232622161046112</v>
      </c>
      <c r="Q128" s="33" t="s">
        <v>129</v>
      </c>
    </row>
    <row r="129" spans="2:17" ht="15">
      <c r="B129" s="17">
        <f t="shared" si="33"/>
        <v>9</v>
      </c>
      <c r="C129" s="18" t="s">
        <v>93</v>
      </c>
      <c r="D129" s="18"/>
      <c r="E129" s="20">
        <f>+regmimaropa!E152</f>
        <v>18</v>
      </c>
      <c r="F129" s="20">
        <f>+regmimaropa!F152</f>
        <v>18</v>
      </c>
      <c r="G129" s="20">
        <f t="shared" si="28"/>
        <v>100</v>
      </c>
      <c r="H129" s="20">
        <f t="shared" si="29"/>
        <v>0</v>
      </c>
      <c r="I129" s="20">
        <f>+regmimaropa!I152</f>
        <v>90</v>
      </c>
      <c r="J129" s="20">
        <f>+regmimaropa!J152</f>
        <v>14</v>
      </c>
      <c r="K129" s="20">
        <f t="shared" si="30"/>
        <v>15.555555555555555</v>
      </c>
      <c r="L129" s="20">
        <f t="shared" si="31"/>
        <v>76</v>
      </c>
      <c r="M129" s="20">
        <f>+regmimaropa!M152</f>
        <v>9490</v>
      </c>
      <c r="N129" s="20">
        <f>+regmimaropa!N152</f>
        <v>3558</v>
      </c>
      <c r="O129" s="20">
        <f>+regmimaropa!O152</f>
        <v>3697</v>
      </c>
      <c r="P129" s="20">
        <f t="shared" si="32"/>
        <v>38.95679662802951</v>
      </c>
      <c r="Q129" s="33" t="s">
        <v>129</v>
      </c>
    </row>
    <row r="130" spans="2:17" ht="15">
      <c r="B130" s="17">
        <f t="shared" si="33"/>
        <v>10</v>
      </c>
      <c r="C130" s="18" t="s">
        <v>44</v>
      </c>
      <c r="D130" s="18"/>
      <c r="E130" s="20">
        <f>+regmimaropa!E134</f>
        <v>10</v>
      </c>
      <c r="F130" s="20">
        <f>+regmimaropa!F134</f>
        <v>10</v>
      </c>
      <c r="G130" s="20">
        <f t="shared" si="28"/>
        <v>100</v>
      </c>
      <c r="H130" s="20">
        <f t="shared" si="29"/>
        <v>0</v>
      </c>
      <c r="I130" s="20">
        <f>+regmimaropa!I134</f>
        <v>3</v>
      </c>
      <c r="J130" s="20">
        <f>+regmimaropa!J134</f>
        <v>3</v>
      </c>
      <c r="K130" s="20">
        <f t="shared" si="30"/>
        <v>100</v>
      </c>
      <c r="L130" s="20">
        <f t="shared" si="31"/>
        <v>0</v>
      </c>
      <c r="M130" s="20">
        <f>+regmimaropa!M134</f>
        <v>3370</v>
      </c>
      <c r="N130" s="20">
        <f>+regmimaropa!N134</f>
        <v>813</v>
      </c>
      <c r="O130" s="20">
        <f>+regmimaropa!O134</f>
        <v>852</v>
      </c>
      <c r="P130" s="20">
        <f t="shared" si="32"/>
        <v>25.281899109792285</v>
      </c>
      <c r="Q130" s="33" t="s">
        <v>130</v>
      </c>
    </row>
    <row r="131" spans="2:17" ht="15">
      <c r="B131" s="17">
        <f t="shared" si="33"/>
        <v>11</v>
      </c>
      <c r="C131" s="18" t="s">
        <v>41</v>
      </c>
      <c r="D131" s="18"/>
      <c r="E131" s="20">
        <f>+regmimaropa!E153</f>
        <v>11</v>
      </c>
      <c r="F131" s="20">
        <f>+regmimaropa!F153</f>
        <v>11</v>
      </c>
      <c r="G131" s="20">
        <f t="shared" si="28"/>
        <v>100</v>
      </c>
      <c r="H131" s="20">
        <f t="shared" si="29"/>
        <v>0</v>
      </c>
      <c r="I131" s="20">
        <f>+regmimaropa!I153</f>
        <v>3</v>
      </c>
      <c r="J131" s="20">
        <f>+regmimaropa!J153</f>
        <v>3</v>
      </c>
      <c r="K131" s="20">
        <f t="shared" si="30"/>
        <v>100</v>
      </c>
      <c r="L131" s="20">
        <f t="shared" si="31"/>
        <v>0</v>
      </c>
      <c r="M131" s="20">
        <f>+regmimaropa!M153</f>
        <v>2733</v>
      </c>
      <c r="N131" s="20">
        <f>+regmimaropa!N153</f>
        <v>2279</v>
      </c>
      <c r="O131" s="20">
        <f>+regmimaropa!O153</f>
        <v>2298</v>
      </c>
      <c r="P131" s="20">
        <f t="shared" si="32"/>
        <v>84.08342480790341</v>
      </c>
      <c r="Q131" s="33" t="s">
        <v>129</v>
      </c>
    </row>
    <row r="132" spans="2:17" ht="15">
      <c r="B132" s="17">
        <f t="shared" si="33"/>
        <v>12</v>
      </c>
      <c r="C132" s="18" t="s">
        <v>17</v>
      </c>
      <c r="D132" s="18"/>
      <c r="E132" s="20">
        <f>+regmimaropa!E154</f>
        <v>31</v>
      </c>
      <c r="F132" s="20">
        <f>+regmimaropa!F154</f>
        <v>31</v>
      </c>
      <c r="G132" s="20">
        <f t="shared" si="28"/>
        <v>100</v>
      </c>
      <c r="H132" s="20">
        <f t="shared" si="29"/>
        <v>0</v>
      </c>
      <c r="I132" s="20">
        <f>+regmimaropa!I154</f>
        <v>251</v>
      </c>
      <c r="J132" s="20">
        <f>+regmimaropa!J154</f>
        <v>61</v>
      </c>
      <c r="K132" s="20">
        <f t="shared" si="30"/>
        <v>24.302788844621514</v>
      </c>
      <c r="L132" s="20">
        <f t="shared" si="31"/>
        <v>190</v>
      </c>
      <c r="M132" s="20">
        <f>+regmimaropa!M154</f>
        <v>15377</v>
      </c>
      <c r="N132" s="20">
        <f>+regmimaropa!N154</f>
        <v>6581</v>
      </c>
      <c r="O132" s="20">
        <f>+regmimaropa!O154</f>
        <v>6819</v>
      </c>
      <c r="P132" s="20">
        <f t="shared" si="32"/>
        <v>44.34545099824413</v>
      </c>
      <c r="Q132" s="33" t="s">
        <v>129</v>
      </c>
    </row>
    <row r="133" spans="2:17" ht="15">
      <c r="B133" s="17">
        <f t="shared" si="33"/>
        <v>13</v>
      </c>
      <c r="C133" s="18" t="s">
        <v>57</v>
      </c>
      <c r="D133" s="18"/>
      <c r="E133" s="20">
        <f>+regmimaropa!E155</f>
        <v>10</v>
      </c>
      <c r="F133" s="20">
        <f>+regmimaropa!F155</f>
        <v>10</v>
      </c>
      <c r="G133" s="20">
        <f t="shared" si="28"/>
        <v>100</v>
      </c>
      <c r="H133" s="20">
        <f t="shared" si="29"/>
        <v>0</v>
      </c>
      <c r="I133" s="20">
        <f>+regmimaropa!I155</f>
        <v>83</v>
      </c>
      <c r="J133" s="20">
        <f>+regmimaropa!J155</f>
        <v>24</v>
      </c>
      <c r="K133" s="20">
        <f t="shared" si="30"/>
        <v>28.915662650602407</v>
      </c>
      <c r="L133" s="20">
        <f t="shared" si="31"/>
        <v>59</v>
      </c>
      <c r="M133" s="20">
        <f>+regmimaropa!M155</f>
        <v>6711</v>
      </c>
      <c r="N133" s="20">
        <f>+regmimaropa!N155</f>
        <v>2048</v>
      </c>
      <c r="O133" s="20">
        <f>+regmimaropa!O155</f>
        <v>2104</v>
      </c>
      <c r="P133" s="20">
        <f t="shared" si="32"/>
        <v>31.35151244225898</v>
      </c>
      <c r="Q133" s="33" t="s">
        <v>129</v>
      </c>
    </row>
    <row r="134" spans="2:17" ht="15">
      <c r="B134" s="17">
        <f t="shared" si="33"/>
        <v>14</v>
      </c>
      <c r="C134" s="18" t="s">
        <v>60</v>
      </c>
      <c r="D134" s="18"/>
      <c r="E134" s="20">
        <f>+regmimaropa!E156</f>
        <v>31</v>
      </c>
      <c r="F134" s="20">
        <f>+regmimaropa!F156</f>
        <v>31</v>
      </c>
      <c r="G134" s="20">
        <f t="shared" si="28"/>
        <v>100</v>
      </c>
      <c r="H134" s="20">
        <f t="shared" si="29"/>
        <v>0</v>
      </c>
      <c r="I134" s="20">
        <f>+regmimaropa!I156</f>
        <v>189</v>
      </c>
      <c r="J134" s="20">
        <f>+regmimaropa!J156</f>
        <v>22</v>
      </c>
      <c r="K134" s="20">
        <f t="shared" si="30"/>
        <v>11.64021164021164</v>
      </c>
      <c r="L134" s="20">
        <f t="shared" si="31"/>
        <v>167</v>
      </c>
      <c r="M134" s="20">
        <f>+regmimaropa!M156</f>
        <v>16137</v>
      </c>
      <c r="N134" s="20">
        <f>+regmimaropa!N156</f>
        <v>3771</v>
      </c>
      <c r="O134" s="20">
        <f>+regmimaropa!O156</f>
        <v>4192</v>
      </c>
      <c r="P134" s="20">
        <f t="shared" si="32"/>
        <v>25.977567081861558</v>
      </c>
      <c r="Q134" s="33" t="s">
        <v>129</v>
      </c>
    </row>
    <row r="135" spans="2:17" ht="15">
      <c r="B135" s="17"/>
      <c r="C135" s="18" t="s">
        <v>49</v>
      </c>
      <c r="D135" s="18"/>
      <c r="E135" s="20"/>
      <c r="F135" s="20"/>
      <c r="G135" s="20"/>
      <c r="H135" s="20"/>
      <c r="I135" s="20"/>
      <c r="J135" s="20"/>
      <c r="K135" s="20"/>
      <c r="L135" s="20">
        <f t="shared" si="31"/>
        <v>0</v>
      </c>
      <c r="M135" s="20"/>
      <c r="N135" s="20"/>
      <c r="O135" s="20"/>
      <c r="P135" s="20"/>
      <c r="Q135" s="33" t="s">
        <v>131</v>
      </c>
    </row>
    <row r="136" spans="2:17" ht="15.75" thickBot="1">
      <c r="B136" s="17"/>
      <c r="C136" s="18"/>
      <c r="D136" s="18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1"/>
    </row>
    <row r="137" spans="2:17" ht="15.75" thickBot="1">
      <c r="B137" s="37"/>
      <c r="C137" s="24" t="s">
        <v>74</v>
      </c>
      <c r="D137" s="24"/>
      <c r="E137" s="26">
        <f>SUM(E121:E134)</f>
        <v>230</v>
      </c>
      <c r="F137" s="26">
        <f>SUM(F121:F134)</f>
        <v>230</v>
      </c>
      <c r="G137" s="26">
        <f>+F137/E137*100</f>
        <v>100</v>
      </c>
      <c r="H137" s="26">
        <f>SUM(H121:H134)</f>
        <v>0</v>
      </c>
      <c r="I137" s="26">
        <f>SUM(I121:I134)</f>
        <v>766</v>
      </c>
      <c r="J137" s="26">
        <f>SUM(J121:J134)</f>
        <v>256</v>
      </c>
      <c r="K137" s="26">
        <f>+J137/I137*100</f>
        <v>33.420365535248045</v>
      </c>
      <c r="L137" s="26">
        <f>SUM(L121:L134)</f>
        <v>510</v>
      </c>
      <c r="M137" s="26">
        <f>SUM(M121:M134)</f>
        <v>93471</v>
      </c>
      <c r="N137" s="26">
        <f>SUM(N121:N134)</f>
        <v>42971</v>
      </c>
      <c r="O137" s="26">
        <f>SUM(O121:O134)</f>
        <v>46138</v>
      </c>
      <c r="P137" s="26">
        <f>+O137/M137*100</f>
        <v>49.360764301227114</v>
      </c>
      <c r="Q137" s="38"/>
    </row>
    <row r="138" spans="2:12" ht="15">
      <c r="B138" s="242" t="s">
        <v>38</v>
      </c>
      <c r="C138" s="242"/>
      <c r="D138" s="242"/>
      <c r="E138" s="242"/>
      <c r="F138" s="242"/>
      <c r="G138" s="242"/>
      <c r="H138" s="242"/>
      <c r="I138" s="2"/>
      <c r="J138" s="2"/>
      <c r="K138" s="2"/>
      <c r="L138" s="2"/>
    </row>
    <row r="139" spans="2:17" ht="15">
      <c r="B139" s="242"/>
      <c r="C139" s="242"/>
      <c r="D139" s="242"/>
      <c r="E139" s="242"/>
      <c r="F139" s="242"/>
      <c r="G139" s="242"/>
      <c r="H139" s="242"/>
      <c r="I139" s="242"/>
      <c r="J139" s="242"/>
      <c r="K139" s="242"/>
      <c r="L139" s="242"/>
      <c r="M139" s="242"/>
      <c r="N139" s="242"/>
      <c r="O139" s="242"/>
      <c r="P139" s="242"/>
      <c r="Q139" s="242"/>
    </row>
    <row r="140" spans="1:18" ht="15">
      <c r="A140" s="242"/>
      <c r="B140" s="242"/>
      <c r="C140" s="242"/>
      <c r="D140" s="242"/>
      <c r="E140" s="242"/>
      <c r="F140" s="242"/>
      <c r="G140" s="242"/>
      <c r="H140" s="242"/>
      <c r="I140" s="242"/>
      <c r="J140" s="242"/>
      <c r="K140" s="242"/>
      <c r="L140" s="242"/>
      <c r="M140" s="242"/>
      <c r="N140" s="242"/>
      <c r="O140" s="242"/>
      <c r="P140" s="242"/>
      <c r="Q140" s="242"/>
      <c r="R140" s="242"/>
    </row>
    <row r="141" spans="5:12" ht="15">
      <c r="E141" s="28"/>
      <c r="F141" s="28"/>
      <c r="G141" s="29"/>
      <c r="H141" s="30"/>
      <c r="I141" s="30"/>
      <c r="J141" s="30"/>
      <c r="K141" s="30"/>
      <c r="L141" s="30"/>
    </row>
    <row r="142" spans="2:16" ht="16.5" thickBot="1">
      <c r="B142" s="1" t="s">
        <v>132</v>
      </c>
      <c r="M142" s="259"/>
      <c r="N142" s="259"/>
      <c r="O142" s="259"/>
      <c r="P142" s="39"/>
    </row>
    <row r="143" spans="2:17" ht="15">
      <c r="B143" s="247" t="s">
        <v>115</v>
      </c>
      <c r="C143" s="248"/>
      <c r="D143" s="4"/>
      <c r="E143" s="253" t="s">
        <v>99</v>
      </c>
      <c r="F143" s="254"/>
      <c r="G143" s="254"/>
      <c r="H143" s="255"/>
      <c r="I143" s="253" t="s">
        <v>67</v>
      </c>
      <c r="J143" s="254"/>
      <c r="K143" s="254"/>
      <c r="L143" s="255"/>
      <c r="M143" s="256" t="s">
        <v>100</v>
      </c>
      <c r="N143" s="256"/>
      <c r="O143" s="256"/>
      <c r="P143" s="256"/>
      <c r="Q143" s="5" t="s">
        <v>38</v>
      </c>
    </row>
    <row r="144" spans="2:17" ht="15">
      <c r="B144" s="249"/>
      <c r="C144" s="250"/>
      <c r="D144" s="6"/>
      <c r="E144" s="243" t="s">
        <v>68</v>
      </c>
      <c r="F144" s="245" t="s">
        <v>69</v>
      </c>
      <c r="G144" s="245"/>
      <c r="H144" s="257" t="s">
        <v>70</v>
      </c>
      <c r="I144" s="243" t="s">
        <v>68</v>
      </c>
      <c r="J144" s="245" t="s">
        <v>69</v>
      </c>
      <c r="K144" s="245"/>
      <c r="L144" s="257" t="s">
        <v>70</v>
      </c>
      <c r="M144" s="199" t="s">
        <v>145</v>
      </c>
      <c r="N144" s="188" t="s">
        <v>103</v>
      </c>
      <c r="O144" s="189"/>
      <c r="P144" s="190"/>
      <c r="Q144" s="7" t="s">
        <v>103</v>
      </c>
    </row>
    <row r="145" spans="2:17" ht="23.25" thickBot="1">
      <c r="B145" s="251"/>
      <c r="C145" s="252"/>
      <c r="D145" s="8"/>
      <c r="E145" s="244"/>
      <c r="F145" s="9" t="s">
        <v>105</v>
      </c>
      <c r="G145" s="10" t="s">
        <v>71</v>
      </c>
      <c r="H145" s="258"/>
      <c r="I145" s="244"/>
      <c r="J145" s="9" t="s">
        <v>105</v>
      </c>
      <c r="K145" s="10" t="s">
        <v>71</v>
      </c>
      <c r="L145" s="258"/>
      <c r="M145" s="201"/>
      <c r="N145" s="183" t="s">
        <v>155</v>
      </c>
      <c r="O145" s="183" t="s">
        <v>156</v>
      </c>
      <c r="P145" s="184" t="s">
        <v>71</v>
      </c>
      <c r="Q145" s="11" t="s">
        <v>110</v>
      </c>
    </row>
    <row r="146" spans="2:17" ht="15">
      <c r="B146" s="17">
        <v>1</v>
      </c>
      <c r="C146" s="18" t="s">
        <v>94</v>
      </c>
      <c r="D146" s="18"/>
      <c r="E146" s="20">
        <f>+regmimaropa!E158</f>
        <v>20</v>
      </c>
      <c r="F146" s="20">
        <f>+regmimaropa!F158</f>
        <v>20</v>
      </c>
      <c r="G146" s="20">
        <f aca="true" t="shared" si="34" ref="G146:G152">+F146/E146*100</f>
        <v>100</v>
      </c>
      <c r="H146" s="20">
        <f aca="true" t="shared" si="35" ref="H146:H152">+E146-F146</f>
        <v>0</v>
      </c>
      <c r="I146" s="20">
        <f>+regmimaropa!I158</f>
        <v>0</v>
      </c>
      <c r="J146" s="20">
        <f>+regmimaropa!J158</f>
        <v>0</v>
      </c>
      <c r="K146" s="20">
        <v>0</v>
      </c>
      <c r="L146" s="20">
        <f aca="true" t="shared" si="36" ref="L146:L152">+I146-J146</f>
        <v>0</v>
      </c>
      <c r="M146" s="20">
        <f>+regmimaropa!M158</f>
        <v>8445</v>
      </c>
      <c r="N146" s="20">
        <f>+regmimaropa!N158</f>
        <v>712</v>
      </c>
      <c r="O146" s="20">
        <f>+regmimaropa!O158</f>
        <v>712</v>
      </c>
      <c r="P146" s="20">
        <f aca="true" t="shared" si="37" ref="P146:P152">+O146/M146*100</f>
        <v>8.431024274718768</v>
      </c>
      <c r="Q146" s="33" t="s">
        <v>129</v>
      </c>
    </row>
    <row r="147" spans="2:17" ht="15">
      <c r="B147" s="17">
        <f aca="true" t="shared" si="38" ref="B147:B152">+B146+1</f>
        <v>2</v>
      </c>
      <c r="C147" s="18" t="s">
        <v>32</v>
      </c>
      <c r="D147" s="18"/>
      <c r="E147" s="20">
        <f>+regmimaropa!E159</f>
        <v>22</v>
      </c>
      <c r="F147" s="20">
        <f>+regmimaropa!F159</f>
        <v>22</v>
      </c>
      <c r="G147" s="20">
        <f t="shared" si="34"/>
        <v>100</v>
      </c>
      <c r="H147" s="20">
        <f t="shared" si="35"/>
        <v>0</v>
      </c>
      <c r="I147" s="20">
        <f>+regmimaropa!I159</f>
        <v>73</v>
      </c>
      <c r="J147" s="20">
        <f>+regmimaropa!J159</f>
        <v>15</v>
      </c>
      <c r="K147" s="20">
        <f aca="true" t="shared" si="39" ref="K147:K152">+J147/I147*100</f>
        <v>20.54794520547945</v>
      </c>
      <c r="L147" s="20">
        <f t="shared" si="36"/>
        <v>58</v>
      </c>
      <c r="M147" s="20">
        <f>+regmimaropa!M159</f>
        <v>17983</v>
      </c>
      <c r="N147" s="20">
        <f>+regmimaropa!N159</f>
        <v>2318</v>
      </c>
      <c r="O147" s="20">
        <f>+regmimaropa!O159</f>
        <v>2396</v>
      </c>
      <c r="P147" s="20">
        <f t="shared" si="37"/>
        <v>13.323694600455987</v>
      </c>
      <c r="Q147" s="33" t="s">
        <v>129</v>
      </c>
    </row>
    <row r="148" spans="2:17" ht="15">
      <c r="B148" s="17">
        <f t="shared" si="38"/>
        <v>3</v>
      </c>
      <c r="C148" s="18" t="s">
        <v>33</v>
      </c>
      <c r="D148" s="18"/>
      <c r="E148" s="20">
        <f>+regmimaropa!E160</f>
        <v>18</v>
      </c>
      <c r="F148" s="20">
        <f>+regmimaropa!F160</f>
        <v>18</v>
      </c>
      <c r="G148" s="20">
        <f t="shared" si="34"/>
        <v>100</v>
      </c>
      <c r="H148" s="20">
        <f t="shared" si="35"/>
        <v>0</v>
      </c>
      <c r="I148" s="20">
        <f>+regmimaropa!I160</f>
        <v>145</v>
      </c>
      <c r="J148" s="20">
        <f>+regmimaropa!J160</f>
        <v>70</v>
      </c>
      <c r="K148" s="20">
        <f t="shared" si="39"/>
        <v>48.275862068965516</v>
      </c>
      <c r="L148" s="20">
        <f t="shared" si="36"/>
        <v>75</v>
      </c>
      <c r="M148" s="20">
        <f>+regmimaropa!M160</f>
        <v>15474</v>
      </c>
      <c r="N148" s="20">
        <f>+regmimaropa!N160</f>
        <v>10372</v>
      </c>
      <c r="O148" s="20">
        <f>+regmimaropa!O160</f>
        <v>11026</v>
      </c>
      <c r="P148" s="20">
        <f t="shared" si="37"/>
        <v>71.25500840118909</v>
      </c>
      <c r="Q148" s="33" t="s">
        <v>129</v>
      </c>
    </row>
    <row r="149" spans="2:17" ht="15">
      <c r="B149" s="17">
        <f t="shared" si="38"/>
        <v>4</v>
      </c>
      <c r="C149" s="18" t="s">
        <v>50</v>
      </c>
      <c r="D149" s="18"/>
      <c r="E149" s="20">
        <f>+regmimaropa!E161</f>
        <v>23</v>
      </c>
      <c r="F149" s="20">
        <f>+regmimaropa!F161</f>
        <v>23</v>
      </c>
      <c r="G149" s="20">
        <f t="shared" si="34"/>
        <v>100</v>
      </c>
      <c r="H149" s="20">
        <f t="shared" si="35"/>
        <v>0</v>
      </c>
      <c r="I149" s="20">
        <f>+regmimaropa!I161</f>
        <v>55</v>
      </c>
      <c r="J149" s="20">
        <f>+regmimaropa!J161</f>
        <v>37</v>
      </c>
      <c r="K149" s="20">
        <f t="shared" si="39"/>
        <v>67.27272727272727</v>
      </c>
      <c r="L149" s="20">
        <f t="shared" si="36"/>
        <v>18</v>
      </c>
      <c r="M149" s="20">
        <f>+regmimaropa!M161</f>
        <v>16922</v>
      </c>
      <c r="N149" s="20">
        <f>+regmimaropa!N161</f>
        <v>14542</v>
      </c>
      <c r="O149" s="20">
        <f>+regmimaropa!O161</f>
        <v>14851</v>
      </c>
      <c r="P149" s="20">
        <f t="shared" si="37"/>
        <v>87.76149391324903</v>
      </c>
      <c r="Q149" s="33" t="s">
        <v>129</v>
      </c>
    </row>
    <row r="150" spans="2:17" ht="15">
      <c r="B150" s="17">
        <f t="shared" si="38"/>
        <v>5</v>
      </c>
      <c r="C150" s="18" t="s">
        <v>40</v>
      </c>
      <c r="D150" s="18"/>
      <c r="E150" s="20">
        <f>+regmimaropa!E162</f>
        <v>14</v>
      </c>
      <c r="F150" s="20">
        <f>+regmimaropa!F162</f>
        <v>14</v>
      </c>
      <c r="G150" s="20">
        <f t="shared" si="34"/>
        <v>100</v>
      </c>
      <c r="H150" s="20">
        <f t="shared" si="35"/>
        <v>0</v>
      </c>
      <c r="I150" s="20">
        <f>+regmimaropa!I162</f>
        <v>47</v>
      </c>
      <c r="J150" s="20">
        <f>+regmimaropa!J162</f>
        <v>19</v>
      </c>
      <c r="K150" s="20">
        <f t="shared" si="39"/>
        <v>40.42553191489361</v>
      </c>
      <c r="L150" s="20">
        <f t="shared" si="36"/>
        <v>28</v>
      </c>
      <c r="M150" s="20">
        <f>+regmimaropa!M162</f>
        <v>13941</v>
      </c>
      <c r="N150" s="20">
        <f>+regmimaropa!N162</f>
        <v>6525</v>
      </c>
      <c r="O150" s="20">
        <f>+regmimaropa!O162</f>
        <v>6698</v>
      </c>
      <c r="P150" s="20">
        <f t="shared" si="37"/>
        <v>48.04533390718026</v>
      </c>
      <c r="Q150" s="33" t="s">
        <v>129</v>
      </c>
    </row>
    <row r="151" spans="2:17" ht="15">
      <c r="B151" s="17">
        <f t="shared" si="38"/>
        <v>6</v>
      </c>
      <c r="C151" s="18" t="s">
        <v>95</v>
      </c>
      <c r="D151" s="18"/>
      <c r="E151" s="20">
        <f>+regmimaropa!E163</f>
        <v>11</v>
      </c>
      <c r="F151" s="20">
        <f>+regmimaropa!F163</f>
        <v>11</v>
      </c>
      <c r="G151" s="20">
        <f t="shared" si="34"/>
        <v>100</v>
      </c>
      <c r="H151" s="20">
        <f t="shared" si="35"/>
        <v>0</v>
      </c>
      <c r="I151" s="20">
        <f>+regmimaropa!I163</f>
        <v>3</v>
      </c>
      <c r="J151" s="20">
        <f>+regmimaropa!J163</f>
        <v>2</v>
      </c>
      <c r="K151" s="20">
        <f t="shared" si="39"/>
        <v>66.66666666666666</v>
      </c>
      <c r="L151" s="20">
        <f t="shared" si="36"/>
        <v>1</v>
      </c>
      <c r="M151" s="20">
        <f>+regmimaropa!M163</f>
        <v>12826</v>
      </c>
      <c r="N151" s="20">
        <f>+regmimaropa!N163</f>
        <v>1512</v>
      </c>
      <c r="O151" s="20">
        <f>+regmimaropa!O163</f>
        <v>1583</v>
      </c>
      <c r="P151" s="20">
        <f t="shared" si="37"/>
        <v>12.342117573678465</v>
      </c>
      <c r="Q151" s="33" t="s">
        <v>129</v>
      </c>
    </row>
    <row r="152" spans="2:17" ht="15">
      <c r="B152" s="17">
        <f t="shared" si="38"/>
        <v>7</v>
      </c>
      <c r="C152" s="18" t="s">
        <v>64</v>
      </c>
      <c r="D152" s="18"/>
      <c r="E152" s="20">
        <f>+regmimaropa!E164</f>
        <v>9</v>
      </c>
      <c r="F152" s="20">
        <f>+regmimaropa!F164</f>
        <v>9</v>
      </c>
      <c r="G152" s="20">
        <f t="shared" si="34"/>
        <v>100</v>
      </c>
      <c r="H152" s="20">
        <f t="shared" si="35"/>
        <v>0</v>
      </c>
      <c r="I152" s="20">
        <f>+regmimaropa!I164</f>
        <v>66</v>
      </c>
      <c r="J152" s="20">
        <f>+regmimaropa!J164</f>
        <v>33</v>
      </c>
      <c r="K152" s="20">
        <f t="shared" si="39"/>
        <v>50</v>
      </c>
      <c r="L152" s="20">
        <f t="shared" si="36"/>
        <v>33</v>
      </c>
      <c r="M152" s="20">
        <f>+regmimaropa!M164</f>
        <v>7687</v>
      </c>
      <c r="N152" s="20">
        <f>+regmimaropa!N164</f>
        <v>4218</v>
      </c>
      <c r="O152" s="20">
        <f>+regmimaropa!O164</f>
        <v>4372</v>
      </c>
      <c r="P152" s="20">
        <f t="shared" si="37"/>
        <v>56.87524391830363</v>
      </c>
      <c r="Q152" s="33" t="s">
        <v>129</v>
      </c>
    </row>
    <row r="153" spans="2:17" ht="15.75" thickBot="1">
      <c r="B153" s="17"/>
      <c r="C153" s="18"/>
      <c r="D153" s="18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1"/>
    </row>
    <row r="154" spans="2:17" ht="15.75" thickBot="1">
      <c r="B154" s="37"/>
      <c r="C154" s="24" t="s">
        <v>74</v>
      </c>
      <c r="D154" s="24"/>
      <c r="E154" s="26">
        <f>SUM(E146:E153)</f>
        <v>117</v>
      </c>
      <c r="F154" s="26">
        <f>SUM(F146:F153)</f>
        <v>117</v>
      </c>
      <c r="G154" s="26">
        <f>+F154/E154*100</f>
        <v>100</v>
      </c>
      <c r="H154" s="26">
        <f>SUM(H146:H153)</f>
        <v>0</v>
      </c>
      <c r="I154" s="26">
        <f>SUM(I146:I153)</f>
        <v>389</v>
      </c>
      <c r="J154" s="26">
        <f>SUM(J146:J153)</f>
        <v>176</v>
      </c>
      <c r="K154" s="26">
        <f>+J154/I154*100</f>
        <v>45.24421593830334</v>
      </c>
      <c r="L154" s="26">
        <f>SUM(L146:L153)</f>
        <v>213</v>
      </c>
      <c r="M154" s="26">
        <f>SUM(M146:M153)</f>
        <v>93278</v>
      </c>
      <c r="N154" s="26">
        <f>SUM(N146:N153)</f>
        <v>40199</v>
      </c>
      <c r="O154" s="26">
        <f>SUM(O146:O153)</f>
        <v>41638</v>
      </c>
      <c r="P154" s="26">
        <f>+O154/M154*100</f>
        <v>44.63860717425331</v>
      </c>
      <c r="Q154" s="38"/>
    </row>
    <row r="156" spans="2:17" ht="15">
      <c r="B156" s="242"/>
      <c r="C156" s="242"/>
      <c r="D156" s="242"/>
      <c r="E156" s="242"/>
      <c r="F156" s="242"/>
      <c r="G156" s="242"/>
      <c r="H156" s="242"/>
      <c r="I156" s="242"/>
      <c r="J156" s="242"/>
      <c r="K156" s="242"/>
      <c r="L156" s="242"/>
      <c r="M156" s="242"/>
      <c r="N156" s="242"/>
      <c r="O156" s="242"/>
      <c r="P156" s="242"/>
      <c r="Q156" s="242"/>
    </row>
    <row r="157" spans="1:18" ht="15">
      <c r="A157" s="242"/>
      <c r="B157" s="242"/>
      <c r="C157" s="242"/>
      <c r="D157" s="242"/>
      <c r="E157" s="242"/>
      <c r="F157" s="242"/>
      <c r="G157" s="242"/>
      <c r="H157" s="242"/>
      <c r="I157" s="242"/>
      <c r="J157" s="242"/>
      <c r="K157" s="242"/>
      <c r="L157" s="242"/>
      <c r="M157" s="242"/>
      <c r="N157" s="242"/>
      <c r="O157" s="242"/>
      <c r="P157" s="242"/>
      <c r="Q157" s="242"/>
      <c r="R157" s="242"/>
    </row>
    <row r="158" spans="5:12" ht="15">
      <c r="E158" s="28"/>
      <c r="F158" s="28"/>
      <c r="G158" s="29"/>
      <c r="H158" s="30"/>
      <c r="I158" s="30"/>
      <c r="J158" s="30"/>
      <c r="K158" s="30"/>
      <c r="L158" s="30"/>
    </row>
    <row r="159" spans="2:16" ht="16.5" thickBot="1">
      <c r="B159" s="1" t="s">
        <v>141</v>
      </c>
      <c r="M159" s="259"/>
      <c r="N159" s="259"/>
      <c r="O159" s="259"/>
      <c r="P159" s="39"/>
    </row>
    <row r="160" spans="2:17" ht="15">
      <c r="B160" s="247" t="s">
        <v>115</v>
      </c>
      <c r="C160" s="248"/>
      <c r="D160" s="4"/>
      <c r="E160" s="253" t="s">
        <v>99</v>
      </c>
      <c r="F160" s="254"/>
      <c r="G160" s="254"/>
      <c r="H160" s="255"/>
      <c r="I160" s="253" t="s">
        <v>67</v>
      </c>
      <c r="J160" s="254"/>
      <c r="K160" s="254"/>
      <c r="L160" s="255"/>
      <c r="M160" s="256" t="s">
        <v>100</v>
      </c>
      <c r="N160" s="256"/>
      <c r="O160" s="256"/>
      <c r="P160" s="256"/>
      <c r="Q160" s="5" t="s">
        <v>38</v>
      </c>
    </row>
    <row r="161" spans="2:17" ht="15">
      <c r="B161" s="249"/>
      <c r="C161" s="250"/>
      <c r="D161" s="6"/>
      <c r="E161" s="243" t="s">
        <v>68</v>
      </c>
      <c r="F161" s="245" t="s">
        <v>69</v>
      </c>
      <c r="G161" s="245"/>
      <c r="H161" s="257" t="s">
        <v>70</v>
      </c>
      <c r="I161" s="243" t="s">
        <v>68</v>
      </c>
      <c r="J161" s="245" t="s">
        <v>69</v>
      </c>
      <c r="K161" s="245"/>
      <c r="L161" s="257" t="s">
        <v>70</v>
      </c>
      <c r="M161" s="199" t="s">
        <v>145</v>
      </c>
      <c r="N161" s="188" t="s">
        <v>103</v>
      </c>
      <c r="O161" s="189"/>
      <c r="P161" s="190"/>
      <c r="Q161" s="7" t="s">
        <v>103</v>
      </c>
    </row>
    <row r="162" spans="2:17" ht="23.25" thickBot="1">
      <c r="B162" s="251"/>
      <c r="C162" s="252"/>
      <c r="D162" s="8"/>
      <c r="E162" s="244"/>
      <c r="F162" s="9" t="s">
        <v>105</v>
      </c>
      <c r="G162" s="10" t="s">
        <v>71</v>
      </c>
      <c r="H162" s="258"/>
      <c r="I162" s="244"/>
      <c r="J162" s="9" t="s">
        <v>105</v>
      </c>
      <c r="K162" s="10" t="s">
        <v>71</v>
      </c>
      <c r="L162" s="258"/>
      <c r="M162" s="201"/>
      <c r="N162" s="183" t="s">
        <v>155</v>
      </c>
      <c r="O162" s="183" t="s">
        <v>156</v>
      </c>
      <c r="P162" s="184" t="s">
        <v>71</v>
      </c>
      <c r="Q162" s="11" t="s">
        <v>110</v>
      </c>
    </row>
    <row r="163" spans="2:17" ht="15">
      <c r="B163" s="12">
        <v>1</v>
      </c>
      <c r="C163" s="13" t="s">
        <v>30</v>
      </c>
      <c r="D163" s="13"/>
      <c r="E163" s="15">
        <f>+regmimaropa!E166</f>
        <v>19</v>
      </c>
      <c r="F163" s="15">
        <f>+regmimaropa!F166</f>
        <v>19</v>
      </c>
      <c r="G163" s="20">
        <f>+F163/E163*100</f>
        <v>100</v>
      </c>
      <c r="H163" s="20">
        <f>+E163-F163</f>
        <v>0</v>
      </c>
      <c r="I163" s="15">
        <f>+regmimaropa!I166</f>
        <v>89</v>
      </c>
      <c r="J163" s="15">
        <f>+regmimaropa!J166</f>
        <v>47</v>
      </c>
      <c r="K163" s="20">
        <f>+J163/I163*100</f>
        <v>52.80898876404494</v>
      </c>
      <c r="L163" s="20">
        <f>+I163-J163</f>
        <v>42</v>
      </c>
      <c r="M163" s="15">
        <f>+regmimaropa!M166</f>
        <v>8294</v>
      </c>
      <c r="N163" s="15">
        <f>+regmimaropa!N166</f>
        <v>6006</v>
      </c>
      <c r="O163" s="15">
        <f>+regmimaropa!O166</f>
        <v>6163</v>
      </c>
      <c r="P163" s="20">
        <f>+O163/M163*100</f>
        <v>74.30672775500362</v>
      </c>
      <c r="Q163" s="32" t="s">
        <v>129</v>
      </c>
    </row>
    <row r="164" spans="2:17" ht="15">
      <c r="B164" s="17">
        <f>+B163+1</f>
        <v>2</v>
      </c>
      <c r="C164" s="18" t="s">
        <v>63</v>
      </c>
      <c r="D164" s="18"/>
      <c r="E164" s="20">
        <f>+regmimaropa!E167</f>
        <v>66</v>
      </c>
      <c r="F164" s="20">
        <f>+regmimaropa!F167</f>
        <v>66</v>
      </c>
      <c r="G164" s="20">
        <f>+F164/E164*100</f>
        <v>100</v>
      </c>
      <c r="H164" s="20">
        <f>+E164-F164</f>
        <v>0</v>
      </c>
      <c r="I164" s="20">
        <f>+regmimaropa!I167</f>
        <v>263</v>
      </c>
      <c r="J164" s="20">
        <f>+regmimaropa!J167</f>
        <v>201</v>
      </c>
      <c r="K164" s="20">
        <f>+J164/I164*100</f>
        <v>76.42585551330798</v>
      </c>
      <c r="L164" s="20">
        <f>+I164-J164</f>
        <v>62</v>
      </c>
      <c r="M164" s="20">
        <f>+regmimaropa!M167</f>
        <v>62247</v>
      </c>
      <c r="N164" s="20">
        <f>+regmimaropa!N167</f>
        <v>69061</v>
      </c>
      <c r="O164" s="20">
        <f>+regmimaropa!O167</f>
        <v>70489</v>
      </c>
      <c r="P164" s="20">
        <f>+O164/M164*100</f>
        <v>113.24079875335357</v>
      </c>
      <c r="Q164" s="33" t="s">
        <v>129</v>
      </c>
    </row>
    <row r="165" spans="2:17" ht="15.75" thickBot="1">
      <c r="B165" s="17"/>
      <c r="C165" s="18"/>
      <c r="D165" s="18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1"/>
    </row>
    <row r="166" spans="2:17" ht="15.75" thickBot="1">
      <c r="B166" s="37"/>
      <c r="C166" s="24" t="s">
        <v>74</v>
      </c>
      <c r="D166" s="24"/>
      <c r="E166" s="26">
        <f>SUM(E163:E165)</f>
        <v>85</v>
      </c>
      <c r="F166" s="26">
        <f>SUM(F163:F165)</f>
        <v>85</v>
      </c>
      <c r="G166" s="26">
        <f>+F166/E166*100</f>
        <v>100</v>
      </c>
      <c r="H166" s="26">
        <f>SUM(H163:H165)</f>
        <v>0</v>
      </c>
      <c r="I166" s="26">
        <f>SUM(I163:I165)</f>
        <v>352</v>
      </c>
      <c r="J166" s="26">
        <f>SUM(J163:J165)</f>
        <v>248</v>
      </c>
      <c r="K166" s="26">
        <f>+J166/I166*100</f>
        <v>70.45454545454545</v>
      </c>
      <c r="L166" s="26">
        <f>SUM(L163:L165)</f>
        <v>104</v>
      </c>
      <c r="M166" s="26">
        <f>SUM(M163:M165)</f>
        <v>70541</v>
      </c>
      <c r="N166" s="26">
        <f>SUM(N163:N165)</f>
        <v>75067</v>
      </c>
      <c r="O166" s="26">
        <f>SUM(O163:O165)</f>
        <v>76652</v>
      </c>
      <c r="P166" s="26">
        <f>+O166/M166*100</f>
        <v>108.6630470222991</v>
      </c>
      <c r="Q166" s="38"/>
    </row>
  </sheetData>
  <sheetProtection/>
  <mergeCells count="141">
    <mergeCell ref="I161:I162"/>
    <mergeCell ref="J161:K161"/>
    <mergeCell ref="L161:L162"/>
    <mergeCell ref="M161:M162"/>
    <mergeCell ref="B156:Q156"/>
    <mergeCell ref="A157:R157"/>
    <mergeCell ref="M159:O159"/>
    <mergeCell ref="B160:C162"/>
    <mergeCell ref="E160:H160"/>
    <mergeCell ref="I160:L160"/>
    <mergeCell ref="M160:P160"/>
    <mergeCell ref="E161:E162"/>
    <mergeCell ref="F161:G161"/>
    <mergeCell ref="H161:H162"/>
    <mergeCell ref="B143:C145"/>
    <mergeCell ref="E143:H143"/>
    <mergeCell ref="I143:L143"/>
    <mergeCell ref="M143:P143"/>
    <mergeCell ref="E144:E145"/>
    <mergeCell ref="F144:G144"/>
    <mergeCell ref="H144:H145"/>
    <mergeCell ref="I144:I145"/>
    <mergeCell ref="J144:K144"/>
    <mergeCell ref="L144:L145"/>
    <mergeCell ref="L119:L120"/>
    <mergeCell ref="F119:G119"/>
    <mergeCell ref="H119:H120"/>
    <mergeCell ref="M119:M120"/>
    <mergeCell ref="B138:H138"/>
    <mergeCell ref="B139:Q139"/>
    <mergeCell ref="M142:O142"/>
    <mergeCell ref="I119:I120"/>
    <mergeCell ref="J119:K119"/>
    <mergeCell ref="M92:M93"/>
    <mergeCell ref="B113:H113"/>
    <mergeCell ref="B114:Q114"/>
    <mergeCell ref="M144:M145"/>
    <mergeCell ref="M117:O117"/>
    <mergeCell ref="B118:C120"/>
    <mergeCell ref="E118:H118"/>
    <mergeCell ref="I118:L118"/>
    <mergeCell ref="M118:P118"/>
    <mergeCell ref="E119:E120"/>
    <mergeCell ref="B91:C93"/>
    <mergeCell ref="E91:H91"/>
    <mergeCell ref="I91:L91"/>
    <mergeCell ref="M91:P91"/>
    <mergeCell ref="E92:E93"/>
    <mergeCell ref="F92:G92"/>
    <mergeCell ref="H92:H93"/>
    <mergeCell ref="I92:I93"/>
    <mergeCell ref="J92:K92"/>
    <mergeCell ref="L92:L93"/>
    <mergeCell ref="J76:K76"/>
    <mergeCell ref="L76:L77"/>
    <mergeCell ref="M76:M77"/>
    <mergeCell ref="B86:H86"/>
    <mergeCell ref="B87:Q87"/>
    <mergeCell ref="M90:O90"/>
    <mergeCell ref="B71:Q71"/>
    <mergeCell ref="M74:O74"/>
    <mergeCell ref="B75:C77"/>
    <mergeCell ref="E75:H75"/>
    <mergeCell ref="I75:L75"/>
    <mergeCell ref="M75:P75"/>
    <mergeCell ref="E76:E77"/>
    <mergeCell ref="F76:G76"/>
    <mergeCell ref="H76:H77"/>
    <mergeCell ref="I76:I77"/>
    <mergeCell ref="H59:H60"/>
    <mergeCell ref="I59:I60"/>
    <mergeCell ref="J59:K59"/>
    <mergeCell ref="L59:L60"/>
    <mergeCell ref="M59:M60"/>
    <mergeCell ref="B70:H70"/>
    <mergeCell ref="M41:M42"/>
    <mergeCell ref="B53:H53"/>
    <mergeCell ref="B54:Q54"/>
    <mergeCell ref="M57:O57"/>
    <mergeCell ref="B58:C60"/>
    <mergeCell ref="E58:H58"/>
    <mergeCell ref="I58:L58"/>
    <mergeCell ref="M58:P58"/>
    <mergeCell ref="E59:E60"/>
    <mergeCell ref="F59:G59"/>
    <mergeCell ref="B40:C42"/>
    <mergeCell ref="E40:H40"/>
    <mergeCell ref="I40:L40"/>
    <mergeCell ref="M40:P40"/>
    <mergeCell ref="E41:E42"/>
    <mergeCell ref="F41:G41"/>
    <mergeCell ref="H41:H42"/>
    <mergeCell ref="I41:I42"/>
    <mergeCell ref="J41:K41"/>
    <mergeCell ref="L41:L42"/>
    <mergeCell ref="J20:K20"/>
    <mergeCell ref="L20:L21"/>
    <mergeCell ref="M20:M21"/>
    <mergeCell ref="B35:H35"/>
    <mergeCell ref="B36:Q36"/>
    <mergeCell ref="M39:O39"/>
    <mergeCell ref="M18:O18"/>
    <mergeCell ref="N5:P5"/>
    <mergeCell ref="B19:C21"/>
    <mergeCell ref="E19:H19"/>
    <mergeCell ref="I19:L19"/>
    <mergeCell ref="M19:P19"/>
    <mergeCell ref="E20:E21"/>
    <mergeCell ref="F20:G20"/>
    <mergeCell ref="H20:H21"/>
    <mergeCell ref="I20:I21"/>
    <mergeCell ref="B1:Q1"/>
    <mergeCell ref="B2:Q2"/>
    <mergeCell ref="B4:C6"/>
    <mergeCell ref="E4:H4"/>
    <mergeCell ref="I4:L4"/>
    <mergeCell ref="M4:P4"/>
    <mergeCell ref="E5:E6"/>
    <mergeCell ref="F5:G5"/>
    <mergeCell ref="H5:H6"/>
    <mergeCell ref="L5:L6"/>
    <mergeCell ref="A16:R16"/>
    <mergeCell ref="A37:R37"/>
    <mergeCell ref="A55:R55"/>
    <mergeCell ref="A72:R72"/>
    <mergeCell ref="A88:R88"/>
    <mergeCell ref="I5:I6"/>
    <mergeCell ref="J5:K5"/>
    <mergeCell ref="M5:M6"/>
    <mergeCell ref="B14:H14"/>
    <mergeCell ref="B15:Q15"/>
    <mergeCell ref="N144:P144"/>
    <mergeCell ref="N161:P161"/>
    <mergeCell ref="N20:P20"/>
    <mergeCell ref="N41:P41"/>
    <mergeCell ref="N59:P59"/>
    <mergeCell ref="N76:P76"/>
    <mergeCell ref="N92:P92"/>
    <mergeCell ref="N119:P119"/>
    <mergeCell ref="A115:R115"/>
    <mergeCell ref="A140:R140"/>
  </mergeCells>
  <conditionalFormatting sqref="P6">
    <cfRule type="cellIs" priority="9" dxfId="0" operator="greaterThan" stopIfTrue="1">
      <formula>97</formula>
    </cfRule>
  </conditionalFormatting>
  <conditionalFormatting sqref="P21">
    <cfRule type="cellIs" priority="8" dxfId="0" operator="greaterThan" stopIfTrue="1">
      <formula>97</formula>
    </cfRule>
  </conditionalFormatting>
  <conditionalFormatting sqref="P42">
    <cfRule type="cellIs" priority="7" dxfId="0" operator="greaterThan" stopIfTrue="1">
      <formula>97</formula>
    </cfRule>
  </conditionalFormatting>
  <conditionalFormatting sqref="P60">
    <cfRule type="cellIs" priority="6" dxfId="0" operator="greaterThan" stopIfTrue="1">
      <formula>97</formula>
    </cfRule>
  </conditionalFormatting>
  <conditionalFormatting sqref="P77">
    <cfRule type="cellIs" priority="5" dxfId="0" operator="greaterThan" stopIfTrue="1">
      <formula>97</formula>
    </cfRule>
  </conditionalFormatting>
  <conditionalFormatting sqref="P162">
    <cfRule type="cellIs" priority="1" dxfId="0" operator="greaterThan" stopIfTrue="1">
      <formula>97</formula>
    </cfRule>
  </conditionalFormatting>
  <conditionalFormatting sqref="P93">
    <cfRule type="cellIs" priority="4" dxfId="0" operator="greaterThan" stopIfTrue="1">
      <formula>97</formula>
    </cfRule>
  </conditionalFormatting>
  <conditionalFormatting sqref="P120">
    <cfRule type="cellIs" priority="3" dxfId="0" operator="greaterThan" stopIfTrue="1">
      <formula>97</formula>
    </cfRule>
  </conditionalFormatting>
  <conditionalFormatting sqref="P145">
    <cfRule type="cellIs" priority="2" dxfId="0" operator="greaterThan" stopIfTrue="1">
      <formula>97</formula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Minnie G. Vicente</dc:creator>
  <cp:keywords/>
  <dc:description/>
  <cp:lastModifiedBy>Leilani L. Rico</cp:lastModifiedBy>
  <cp:lastPrinted>2018-01-16T02:03:41Z</cp:lastPrinted>
  <dcterms:created xsi:type="dcterms:W3CDTF">2001-08-07T09:19:04Z</dcterms:created>
  <dcterms:modified xsi:type="dcterms:W3CDTF">2019-10-22T03:12:32Z</dcterms:modified>
  <cp:category/>
  <cp:version/>
  <cp:contentType/>
  <cp:contentStatus/>
</cp:coreProperties>
</file>