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3105" tabRatio="850" activeTab="0"/>
  </bookViews>
  <sheets>
    <sheet name="reg5" sheetId="1" r:id="rId1"/>
    <sheet name="province5" sheetId="2" r:id="rId2"/>
  </sheets>
  <externalReferences>
    <externalReference r:id="rId5"/>
    <externalReference r:id="rId6"/>
    <externalReference r:id="rId7"/>
  </externalReferences>
  <definedNames>
    <definedName name="_xlnm.Print_Area" localSheetId="0">'reg5'!$A$1:$P$290</definedName>
    <definedName name="Z_10E0E080_E1FB_4F16_95B4_F69F88F3E241_.wvu.Cols" localSheetId="1" hidden="1">'province5'!$R:$V</definedName>
    <definedName name="Z_10E0E080_E1FB_4F16_95B4_F69F88F3E241_.wvu.Cols" localSheetId="0" hidden="1">'reg5'!#REF!</definedName>
    <definedName name="Z_28543D4C_577F_4CEC_B5C7_AD57665DC2FC_.wvu.Cols" localSheetId="0" hidden="1">'reg5'!$D:$H,'reg5'!#REF!</definedName>
    <definedName name="Z_28543D4C_577F_4CEC_B5C7_AD57665DC2FC_.wvu.PrintArea" localSheetId="0" hidden="1">'reg5'!$A$1:$P$279</definedName>
    <definedName name="Z_565645DB_CCCD_4278_909C_64202593B067_.wvu.Cols" localSheetId="0" hidden="1">'reg5'!$D:$L</definedName>
    <definedName name="Z_565645DB_CCCD_4278_909C_64202593B067_.wvu.PrintArea" localSheetId="0" hidden="1">'reg5'!$A$96:$P$118</definedName>
    <definedName name="Z_6E0FBCE1_6022_4DDE_8757_D412F430325D_.wvu.PrintArea" localSheetId="0" hidden="1">'reg5'!$A$1:$P$290</definedName>
    <definedName name="Z_77A96483_3F52_4DEF_965B_1D9A2559F6CF_.wvu.Cols" localSheetId="1" hidden="1">'province5'!$D:$D</definedName>
    <definedName name="Z_77A96483_3F52_4DEF_965B_1D9A2559F6CF_.wvu.Cols" localSheetId="0" hidden="1">'reg5'!$D:$H,'reg5'!#REF!,'reg5'!$AD:$AD</definedName>
    <definedName name="Z_77A96483_3F52_4DEF_965B_1D9A2559F6CF_.wvu.PrintArea" localSheetId="0" hidden="1">'reg5'!$A$1:$P$278</definedName>
    <definedName name="Z_90DBAD4E_9164_4D12_8ED5_01239270B918_.wvu.Cols" localSheetId="0" hidden="1">'reg5'!$E:$H,'reg5'!#REF!</definedName>
    <definedName name="Z_90DBAD4E_9164_4D12_8ED5_01239270B918_.wvu.PrintArea" localSheetId="0" hidden="1">'reg5'!$A$1:$P$290</definedName>
    <definedName name="Z_B5E4A80C_5105_4F23_93F6_DD6EDF42A197_.wvu.Cols" localSheetId="1" hidden="1">'province5'!$D:$D</definedName>
    <definedName name="Z_B5E4A80C_5105_4F23_93F6_DD6EDF42A197_.wvu.Cols" localSheetId="0" hidden="1">'reg5'!$D:$H,'reg5'!#REF!,'reg5'!$AD:$AD</definedName>
    <definedName name="Z_B5E4A80C_5105_4F23_93F6_DD6EDF42A197_.wvu.PrintArea" localSheetId="0" hidden="1">'reg5'!$A$1:$P$278</definedName>
  </definedNames>
  <calcPr fullCalcOnLoad="1"/>
</workbook>
</file>

<file path=xl/comments1.xml><?xml version="1.0" encoding="utf-8"?>
<comments xmlns="http://schemas.openxmlformats.org/spreadsheetml/2006/main">
  <authors>
    <author>Jovani B. Lagon</author>
  </authors>
  <commentList>
    <comment ref="C50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taken over by the LGU as per GM Asisto's letter dated 20 July 2015
</t>
        </r>
        <r>
          <rPr>
            <sz val="9"/>
            <rFont val="Tahoma"/>
            <family val="2"/>
          </rPr>
          <t xml:space="preserve">
</t>
        </r>
      </text>
    </comment>
    <comment ref="C116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Moved to the franchise of CASURECO III as per ISD Mgr. Arlyn Palma
</t>
        </r>
      </text>
    </comment>
    <comment ref="C185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with Municipality of Bacon
</t>
        </r>
      </text>
    </comment>
  </commentList>
</comments>
</file>

<file path=xl/comments2.xml><?xml version="1.0" encoding="utf-8"?>
<comments xmlns="http://schemas.openxmlformats.org/spreadsheetml/2006/main">
  <authors>
    <author>Edwin</author>
    <author>Jovani B. Lagon</author>
  </authors>
  <commentList>
    <comment ref="Q12" authorId="0">
      <text>
        <r>
          <rPr>
            <sz val="9"/>
            <rFont val="Tahoma"/>
            <family val="2"/>
          </rPr>
          <t xml:space="preserve">girlie : includes 22 brgys served by Claveria Mun System
</t>
        </r>
        <r>
          <rPr>
            <b/>
            <sz val="9"/>
            <rFont val="Tahoma"/>
            <family val="2"/>
          </rPr>
          <t>Renato L. Subijano:</t>
        </r>
        <r>
          <rPr>
            <sz val="9"/>
            <rFont val="Tahoma"/>
            <family val="2"/>
          </rPr>
          <t xml:space="preserve">
Plus 22 barangays from San Pascula, Burias Island taken over by the LGU.
</t>
        </r>
      </text>
    </comment>
    <comment ref="C250" authorId="1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taken over by the LGU as per GM Asisto's letter dated 20 July 2015
</t>
        </r>
      </text>
    </comment>
  </commentList>
</comments>
</file>

<file path=xl/sharedStrings.xml><?xml version="1.0" encoding="utf-8"?>
<sst xmlns="http://schemas.openxmlformats.org/spreadsheetml/2006/main" count="1122" uniqueCount="242">
  <si>
    <t>MASBATE ELECTRIC COOPERATIVE, INC. (MASELCO)</t>
  </si>
  <si>
    <t>Del Gallego</t>
  </si>
  <si>
    <t>Province</t>
  </si>
  <si>
    <t>Camarines Sur</t>
  </si>
  <si>
    <t>Legazpi City</t>
  </si>
  <si>
    <t>Sorsogon</t>
  </si>
  <si>
    <t>Santa Magdalena</t>
  </si>
  <si>
    <t>Catanduanes</t>
  </si>
  <si>
    <t>Masbate</t>
  </si>
  <si>
    <t>Basud</t>
  </si>
  <si>
    <t>Capalonga</t>
  </si>
  <si>
    <t>Daet</t>
  </si>
  <si>
    <t>Labo</t>
  </si>
  <si>
    <t>Mercedes</t>
  </si>
  <si>
    <t>Paracale</t>
  </si>
  <si>
    <t>San Vicente</t>
  </si>
  <si>
    <t>Talisay</t>
  </si>
  <si>
    <t>Vinzons</t>
  </si>
  <si>
    <t>Cabusao</t>
  </si>
  <si>
    <t>Camaligan</t>
  </si>
  <si>
    <t>Gainza</t>
  </si>
  <si>
    <t>Libmanan</t>
  </si>
  <si>
    <t>Lupi</t>
  </si>
  <si>
    <t>Pamplona</t>
  </si>
  <si>
    <t>Pasacao</t>
  </si>
  <si>
    <t>Ragay</t>
  </si>
  <si>
    <t>San Fernando</t>
  </si>
  <si>
    <t>Sipocot</t>
  </si>
  <si>
    <t>Bombon</t>
  </si>
  <si>
    <t>Calabanga</t>
  </si>
  <si>
    <t>Canaman</t>
  </si>
  <si>
    <t>Minalabac</t>
  </si>
  <si>
    <t>Naga City</t>
  </si>
  <si>
    <t>Pili</t>
  </si>
  <si>
    <t>Bato</t>
  </si>
  <si>
    <t>Buhi</t>
  </si>
  <si>
    <t>Bula</t>
  </si>
  <si>
    <t>Iriga City</t>
  </si>
  <si>
    <t>Nabua</t>
  </si>
  <si>
    <t>Caramoan</t>
  </si>
  <si>
    <t>Garchitorena</t>
  </si>
  <si>
    <t>Goa</t>
  </si>
  <si>
    <t>Lagonoy</t>
  </si>
  <si>
    <t>Ocampo</t>
  </si>
  <si>
    <t>San Jose</t>
  </si>
  <si>
    <t>Tigaon</t>
  </si>
  <si>
    <t>Malilipot</t>
  </si>
  <si>
    <t>Malinao</t>
  </si>
  <si>
    <t>Tiwi</t>
  </si>
  <si>
    <t>Camalig</t>
  </si>
  <si>
    <t>Guinobatan</t>
  </si>
  <si>
    <t>Jovellar</t>
  </si>
  <si>
    <t>Libon</t>
  </si>
  <si>
    <t>Manito</t>
  </si>
  <si>
    <t>Oas</t>
  </si>
  <si>
    <t>Pio Duran</t>
  </si>
  <si>
    <t>Polangui</t>
  </si>
  <si>
    <t>Rapu-Rapu</t>
  </si>
  <si>
    <t>Bulan</t>
  </si>
  <si>
    <t>Bulusan</t>
  </si>
  <si>
    <t>Casiguran</t>
  </si>
  <si>
    <t>Irosin</t>
  </si>
  <si>
    <t>Juban</t>
  </si>
  <si>
    <t>Magallanes</t>
  </si>
  <si>
    <t>Matnog</t>
  </si>
  <si>
    <t>Barcelona</t>
  </si>
  <si>
    <t>Castilla</t>
  </si>
  <si>
    <t>Donsol</t>
  </si>
  <si>
    <t>Gubat</t>
  </si>
  <si>
    <t>Pilar</t>
  </si>
  <si>
    <t>Baras</t>
  </si>
  <si>
    <t>Caramoran</t>
  </si>
  <si>
    <t>Gigmoto</t>
  </si>
  <si>
    <t>Pandan</t>
  </si>
  <si>
    <t>San Miguel</t>
  </si>
  <si>
    <t>Viga</t>
  </si>
  <si>
    <t>Virac</t>
  </si>
  <si>
    <t>Aroroy</t>
  </si>
  <si>
    <t>Cawayan</t>
  </si>
  <si>
    <t>Milagros</t>
  </si>
  <si>
    <t>Palanas</t>
  </si>
  <si>
    <t>Uson</t>
  </si>
  <si>
    <t>Esperanza</t>
  </si>
  <si>
    <t>Batuan</t>
  </si>
  <si>
    <t>Monreal</t>
  </si>
  <si>
    <t>San Jacinto</t>
  </si>
  <si>
    <t>Santa Elena</t>
  </si>
  <si>
    <t>San Pascual</t>
  </si>
  <si>
    <t>Camarines Norte</t>
  </si>
  <si>
    <t>Albay</t>
  </si>
  <si>
    <t>Bacacay</t>
  </si>
  <si>
    <t>CAMARINES NORTE ELECTRIC COOPERATIVE, INC. (CANORECO)</t>
  </si>
  <si>
    <t>CAMARINES SUR I ELECTRIC COOPERATIVE, INC. (CASURECO I)</t>
  </si>
  <si>
    <t>CAMARINES SUR II ELECTRIC COOPERATIVE, INC. (CASURECO II)</t>
  </si>
  <si>
    <t>CAMARINES SUR III ELECTRIC COOPERATIVE, INC. (CASURECO III)</t>
  </si>
  <si>
    <t>CAMARINES SUR IV ELECTRIC COOPERATIVE, INC. (CASURECO IV)</t>
  </si>
  <si>
    <t>ALBAY ELECTRIC COOPERATIVE, INC. (ALECO)</t>
  </si>
  <si>
    <t>SORSOGON I ELECTRIC COOPERATIVE, INC. (SORECO I)</t>
  </si>
  <si>
    <t>SORSOGON II ELECTRIC COOPERATIVE, INC. (SORECO II)</t>
  </si>
  <si>
    <t>FIRST CATANDUANES ELECTRIC COOPERATIVE, INC. (FICELCO)</t>
  </si>
  <si>
    <t>Baleno</t>
  </si>
  <si>
    <t>Balud</t>
  </si>
  <si>
    <t>Mandaon</t>
  </si>
  <si>
    <t>City of Masbate</t>
  </si>
  <si>
    <t>Mobo</t>
  </si>
  <si>
    <t>Cataingan</t>
  </si>
  <si>
    <t>Dimasalang</t>
  </si>
  <si>
    <t>Placer</t>
  </si>
  <si>
    <t>Magarao</t>
  </si>
  <si>
    <t>Tinambac</t>
  </si>
  <si>
    <t>Siruma</t>
  </si>
  <si>
    <t>Milaor</t>
  </si>
  <si>
    <t>Prieto Diaz</t>
  </si>
  <si>
    <t>Bagamanoc</t>
  </si>
  <si>
    <t>MUNICIPALITIES/CITY</t>
  </si>
  <si>
    <t>S I T I O S</t>
  </si>
  <si>
    <t>Coverage</t>
  </si>
  <si>
    <t>Energized/Completed</t>
  </si>
  <si>
    <t>Unenergized</t>
  </si>
  <si>
    <t>%</t>
  </si>
  <si>
    <t>First District</t>
  </si>
  <si>
    <t>Second District</t>
  </si>
  <si>
    <t>Total</t>
  </si>
  <si>
    <t>Jose Panganiban</t>
  </si>
  <si>
    <t>San Lorenzo Ruiz (Imelda)</t>
  </si>
  <si>
    <t>J.P.Rizal St., Daet, Camarines Norte</t>
  </si>
  <si>
    <t>Puro-Batia, Libmanan, Camarines Sur</t>
  </si>
  <si>
    <t>Third District</t>
  </si>
  <si>
    <t>First District, Masbate</t>
  </si>
  <si>
    <t>San Pascual Burias Is.</t>
  </si>
  <si>
    <t>Fourth District</t>
  </si>
  <si>
    <t>Brgy. Del Rosario, Naga City 4400</t>
  </si>
  <si>
    <t>Fifth District</t>
  </si>
  <si>
    <t>Baao</t>
  </si>
  <si>
    <t>Balatan</t>
  </si>
  <si>
    <t>San Isidro, Iriga City</t>
  </si>
  <si>
    <t>Presentacion (Parubcan)</t>
  </si>
  <si>
    <t>Sagñay</t>
  </si>
  <si>
    <t>Talojongon, Tigaon, Camarines Sur</t>
  </si>
  <si>
    <t>Santo Domingo (Libog)</t>
  </si>
  <si>
    <t>City of Tabaco</t>
  </si>
  <si>
    <t>Daraga (Locsin)</t>
  </si>
  <si>
    <t>City of Ligao</t>
  </si>
  <si>
    <t>Gulang-Gulang, Irosin, Sorsogon 4707</t>
  </si>
  <si>
    <t>Buhatan, Sorsogon City, Sorsogon</t>
  </si>
  <si>
    <t>Marinawa, Bato, Catanduanes</t>
  </si>
  <si>
    <t>Lone District</t>
  </si>
  <si>
    <t>Panganiban (Payo)</t>
  </si>
  <si>
    <t>San Andres (Calolbon)</t>
  </si>
  <si>
    <t xml:space="preserve">City of Masbate </t>
  </si>
  <si>
    <t>Pio V. Corpuz (Limbuhan)</t>
  </si>
  <si>
    <t>Pinamarbuhan, Mobo, Masbate</t>
  </si>
  <si>
    <t>TICAO ISLAND ELECTRIC COOPERATIVE, INC. (TISELCO)</t>
  </si>
  <si>
    <t>Almonte St., San Jacinto, Masbate 5417</t>
  </si>
  <si>
    <t>City of Sorsogon</t>
  </si>
  <si>
    <t xml:space="preserve">STATUS OF ENERGIZATION </t>
  </si>
  <si>
    <t>REGION V</t>
  </si>
  <si>
    <t>B A R A N G A Y S</t>
  </si>
  <si>
    <t>C O N N E C T I O N S</t>
  </si>
  <si>
    <t>#Brgys</t>
  </si>
  <si>
    <t># Municipalities/Cities</t>
  </si>
  <si>
    <t>Served</t>
  </si>
  <si>
    <t>Regional</t>
  </si>
  <si>
    <t>Todate</t>
  </si>
  <si>
    <t xml:space="preserve">First District, Camarines Norte </t>
  </si>
  <si>
    <t>Municipalities</t>
  </si>
  <si>
    <t xml:space="preserve"> </t>
  </si>
  <si>
    <t>By</t>
  </si>
  <si>
    <t>CANORECO</t>
  </si>
  <si>
    <t>CANORECO/QUEZELCO I</t>
  </si>
  <si>
    <t xml:space="preserve">Second District, Camarines Norte </t>
  </si>
  <si>
    <t>Daet (Capital)</t>
  </si>
  <si>
    <t xml:space="preserve">First District, Camarines Sur </t>
  </si>
  <si>
    <t>CASURECO I</t>
  </si>
  <si>
    <t>CASURECO I/QUEZELCO I</t>
  </si>
  <si>
    <t xml:space="preserve">Second District, Camarines Sur </t>
  </si>
  <si>
    <t>Municipalities/City</t>
  </si>
  <si>
    <t>CASURECO II</t>
  </si>
  <si>
    <t>CASURECO IV</t>
  </si>
  <si>
    <t xml:space="preserve">Third District, Camarines Sur </t>
  </si>
  <si>
    <t xml:space="preserve">Fourth District, Camarines Sur </t>
  </si>
  <si>
    <t xml:space="preserve">Fifth District, Camarines Sur </t>
  </si>
  <si>
    <t>CASURECO III</t>
  </si>
  <si>
    <t xml:space="preserve">First District, Albay </t>
  </si>
  <si>
    <t>ALECO</t>
  </si>
  <si>
    <t xml:space="preserve">Second District, Albay </t>
  </si>
  <si>
    <t xml:space="preserve">Third District, Albay </t>
  </si>
  <si>
    <t xml:space="preserve">First District, Sorsogon </t>
  </si>
  <si>
    <t>SORECO I</t>
  </si>
  <si>
    <t>SORECO II</t>
  </si>
  <si>
    <t xml:space="preserve">Second District, Sorsogon </t>
  </si>
  <si>
    <t xml:space="preserve">Lone District, Catanduanes </t>
  </si>
  <si>
    <t>FICELCO</t>
  </si>
  <si>
    <t>Virac (Capital)</t>
  </si>
  <si>
    <t xml:space="preserve">First District, Masbate </t>
  </si>
  <si>
    <t>TISELCO</t>
  </si>
  <si>
    <t xml:space="preserve">Claveria </t>
  </si>
  <si>
    <t>Mun. System</t>
  </si>
  <si>
    <t>Second District, Masbate</t>
  </si>
  <si>
    <t>MASELCO</t>
  </si>
  <si>
    <t>Third District, Masbate</t>
  </si>
  <si>
    <t>STATUS OF ENERGIZATION</t>
  </si>
  <si>
    <t>Legislative District</t>
  </si>
  <si>
    <t>Santa Elena (19)</t>
  </si>
  <si>
    <t>3 Feb 78</t>
  </si>
  <si>
    <t>9 Jul 78</t>
  </si>
  <si>
    <t>28 Feb 82</t>
  </si>
  <si>
    <t>29 Oct 77</t>
  </si>
  <si>
    <t>9 Jul 77</t>
  </si>
  <si>
    <t>1 Dec 79</t>
  </si>
  <si>
    <t>30 Jul 77</t>
  </si>
  <si>
    <t>3 Sep 77</t>
  </si>
  <si>
    <t>10 Oct 77</t>
  </si>
  <si>
    <t>Outside Coverage Area</t>
  </si>
  <si>
    <t>MUNICIPALITIES/CITIES</t>
  </si>
  <si>
    <t>City of Sorsogon*</t>
  </si>
  <si>
    <t>REGION V - BICOL REGION</t>
  </si>
  <si>
    <t>ELECTRIC DISTRIBUTION UTILITIES</t>
  </si>
  <si>
    <t>BARANGAYS</t>
  </si>
  <si>
    <t>SITIOS</t>
  </si>
  <si>
    <t>CONNECTIONS</t>
  </si>
  <si>
    <t>107010204000000</t>
  </si>
  <si>
    <t>107020407000000</t>
  </si>
  <si>
    <t>107060307000000</t>
  </si>
  <si>
    <t>GEO-CODE</t>
  </si>
  <si>
    <t>Date of Energization</t>
  </si>
  <si>
    <t>Potential 2015 Census</t>
  </si>
  <si>
    <t>Coverage / Energized</t>
  </si>
  <si>
    <t>1. Camarines Norte</t>
  </si>
  <si>
    <t>2. Camarines Sur I</t>
  </si>
  <si>
    <t>3. Camarines Sur II</t>
  </si>
  <si>
    <t>4. Camarines Sur III</t>
  </si>
  <si>
    <t>5. Camarines Sur IV</t>
  </si>
  <si>
    <t>6. Albay</t>
  </si>
  <si>
    <t>7. Sorsogon I</t>
  </si>
  <si>
    <t>8. Sorsogon II</t>
  </si>
  <si>
    <t>9. Catanduanes</t>
  </si>
  <si>
    <t>10. Masbate</t>
  </si>
  <si>
    <t>11. Ticao Island</t>
  </si>
  <si>
    <t>W. Vinzons St., Albay District, Legazpi City, Albay 4500</t>
  </si>
  <si>
    <t>As of Dec 2018</t>
  </si>
  <si>
    <t>As of Sep 2019*</t>
  </si>
</sst>
</file>

<file path=xl/styles.xml><?xml version="1.0" encoding="utf-8"?>
<styleSheet xmlns="http://schemas.openxmlformats.org/spreadsheetml/2006/main">
  <numFmts count="4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₱&quot;#,##0_);\(&quot;₱&quot;#,##0\)"/>
    <numFmt numFmtId="171" formatCode="&quot;₱&quot;#,##0_);[Red]\(&quot;₱&quot;#,##0\)"/>
    <numFmt numFmtId="172" formatCode="&quot;₱&quot;#,##0.00_);\(&quot;₱&quot;#,##0.00\)"/>
    <numFmt numFmtId="173" formatCode="&quot;₱&quot;#,##0.00_);[Red]\(&quot;₱&quot;#,##0.00\)"/>
    <numFmt numFmtId="174" formatCode="_(&quot;₱&quot;* #,##0_);_(&quot;₱&quot;* \(#,##0\);_(&quot;₱&quot;* &quot;-&quot;_);_(@_)"/>
    <numFmt numFmtId="175" formatCode="_(&quot;₱&quot;* #,##0.00_);_(&quot;₱&quot;* \(#,##0.00\);_(&quot;₱&quot;* &quot;-&quot;??_);_(@_)"/>
    <numFmt numFmtId="176" formatCode="0_)"/>
    <numFmt numFmtId="177" formatCode="0;[Red]0"/>
    <numFmt numFmtId="178" formatCode="0.00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dd\-mmm\-yy"/>
    <numFmt numFmtId="183" formatCode="mmmm\-yy"/>
    <numFmt numFmtId="184" formatCode="mmm\-yyyy"/>
    <numFmt numFmtId="185" formatCode="_(* #,##0.000_);_(* \(#,##0.000\);_(* &quot;-&quot;???_);_(@_)"/>
    <numFmt numFmtId="186" formatCode="0.0000"/>
    <numFmt numFmtId="187" formatCode="[$-409]dddd\,\ mmmm\ dd\,\ yyyy"/>
    <numFmt numFmtId="188" formatCode="[$-409]dd\-mmm\-yy;@"/>
    <numFmt numFmtId="189" formatCode="[$-409]d\-mmm\-yy;@"/>
    <numFmt numFmtId="190" formatCode="[$-409]mmm\-yy;@"/>
    <numFmt numFmtId="191" formatCode="#,##0.0"/>
    <numFmt numFmtId="192" formatCode="0_);[Red]\(0\)"/>
    <numFmt numFmtId="193" formatCode="[$-3409]dddd\,\ mmmm\ dd\,\ yyyy"/>
    <numFmt numFmtId="194" formatCode="[$-3409]dd\-mmm\-yy;@"/>
    <numFmt numFmtId="195" formatCode="m/d;@"/>
    <numFmt numFmtId="196" formatCode="mm/dd/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man Old Style"/>
      <family val="1"/>
    </font>
    <font>
      <sz val="12"/>
      <name val="Helv"/>
      <family val="0"/>
    </font>
    <font>
      <b/>
      <sz val="11"/>
      <name val="Bookman Old Style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Sogue UI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Sogue UI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3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3" fontId="2" fillId="0" borderId="2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3" fontId="2" fillId="0" borderId="22" xfId="0" applyNumberFormat="1" applyFont="1" applyBorder="1" applyAlignment="1" quotePrefix="1">
      <alignment horizontal="right"/>
    </xf>
    <xf numFmtId="3" fontId="2" fillId="0" borderId="22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 horizontal="left"/>
    </xf>
    <xf numFmtId="3" fontId="2" fillId="0" borderId="3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10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1" fontId="4" fillId="0" borderId="33" xfId="42" applyNumberFormat="1" applyFont="1" applyBorder="1" applyAlignment="1">
      <alignment vertical="center"/>
    </xf>
    <xf numFmtId="0" fontId="4" fillId="0" borderId="34" xfId="0" applyFont="1" applyBorder="1" applyAlignment="1" quotePrefix="1">
      <alignment horizontal="right" vertical="center"/>
    </xf>
    <xf numFmtId="181" fontId="4" fillId="0" borderId="12" xfId="42" applyNumberFormat="1" applyFont="1" applyBorder="1" applyAlignment="1">
      <alignment horizontal="left" vertical="center"/>
    </xf>
    <xf numFmtId="181" fontId="4" fillId="0" borderId="22" xfId="42" applyNumberFormat="1" applyFont="1" applyBorder="1" applyAlignment="1">
      <alignment horizontal="left" vertical="center"/>
    </xf>
    <xf numFmtId="181" fontId="4" fillId="0" borderId="22" xfId="42" applyNumberFormat="1" applyFont="1" applyBorder="1" applyAlignment="1">
      <alignment vertical="center"/>
    </xf>
    <xf numFmtId="1" fontId="4" fillId="0" borderId="22" xfId="42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181" fontId="4" fillId="0" borderId="35" xfId="42" applyNumberFormat="1" applyFont="1" applyBorder="1" applyAlignment="1">
      <alignment horizontal="left" vertical="center"/>
    </xf>
    <xf numFmtId="181" fontId="4" fillId="0" borderId="36" xfId="42" applyNumberFormat="1" applyFont="1" applyBorder="1" applyAlignment="1">
      <alignment horizontal="left" vertical="center"/>
    </xf>
    <xf numFmtId="181" fontId="4" fillId="0" borderId="36" xfId="42" applyNumberFormat="1" applyFont="1" applyBorder="1" applyAlignment="1">
      <alignment vertical="center"/>
    </xf>
    <xf numFmtId="1" fontId="4" fillId="0" borderId="36" xfId="42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81" fontId="12" fillId="0" borderId="36" xfId="42" applyNumberFormat="1" applyFont="1" applyBorder="1" applyAlignment="1">
      <alignment vertical="center"/>
    </xf>
    <xf numFmtId="181" fontId="12" fillId="0" borderId="37" xfId="42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" fontId="4" fillId="0" borderId="22" xfId="0" applyNumberFormat="1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 quotePrefix="1">
      <alignment horizontal="right" vertical="center"/>
    </xf>
    <xf numFmtId="1" fontId="12" fillId="0" borderId="3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" fontId="4" fillId="0" borderId="36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" fontId="12" fillId="0" borderId="36" xfId="0" applyNumberFormat="1" applyFont="1" applyBorder="1" applyAlignment="1">
      <alignment vertical="center"/>
    </xf>
    <xf numFmtId="181" fontId="12" fillId="0" borderId="37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43" fontId="4" fillId="0" borderId="22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181" fontId="4" fillId="0" borderId="36" xfId="0" applyNumberFormat="1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22" xfId="42" applyNumberFormat="1" applyFont="1" applyBorder="1" applyAlignment="1">
      <alignment vertical="center"/>
    </xf>
    <xf numFmtId="0" fontId="4" fillId="0" borderId="36" xfId="42" applyNumberFormat="1" applyFont="1" applyBorder="1" applyAlignment="1">
      <alignment vertical="center"/>
    </xf>
    <xf numFmtId="0" fontId="12" fillId="0" borderId="36" xfId="42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182" fontId="4" fillId="0" borderId="33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horizontal="left" vertical="center"/>
    </xf>
    <xf numFmtId="182" fontId="4" fillId="0" borderId="36" xfId="0" applyNumberFormat="1" applyFont="1" applyBorder="1" applyAlignment="1">
      <alignment horizontal="left" vertical="center"/>
    </xf>
    <xf numFmtId="3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34" xfId="0" applyFont="1" applyBorder="1" applyAlignment="1">
      <alignment vertical="center"/>
    </xf>
    <xf numFmtId="38" fontId="4" fillId="0" borderId="22" xfId="42" applyNumberFormat="1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38" fontId="12" fillId="0" borderId="37" xfId="42" applyNumberFormat="1" applyFont="1" applyBorder="1" applyAlignment="1">
      <alignment vertical="center"/>
    </xf>
    <xf numFmtId="181" fontId="4" fillId="0" borderId="0" xfId="42" applyNumberFormat="1" applyFont="1" applyAlignment="1">
      <alignment horizontal="center" vertical="center"/>
    </xf>
    <xf numFmtId="181" fontId="0" fillId="0" borderId="0" xfId="42" applyNumberFormat="1" applyFont="1" applyAlignment="1">
      <alignment/>
    </xf>
    <xf numFmtId="181" fontId="4" fillId="0" borderId="0" xfId="42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4" fillId="0" borderId="22" xfId="42" applyNumberFormat="1" applyFont="1" applyBorder="1" applyAlignment="1">
      <alignment vertical="center"/>
    </xf>
    <xf numFmtId="3" fontId="4" fillId="0" borderId="36" xfId="42" applyNumberFormat="1" applyFont="1" applyBorder="1" applyAlignment="1">
      <alignment vertical="center"/>
    </xf>
    <xf numFmtId="3" fontId="12" fillId="0" borderId="37" xfId="42" applyNumberFormat="1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38" xfId="0" applyFont="1" applyFill="1" applyBorder="1" applyAlignment="1" quotePrefix="1">
      <alignment horizontal="right" vertical="center"/>
    </xf>
    <xf numFmtId="0" fontId="4" fillId="33" borderId="35" xfId="0" applyFont="1" applyFill="1" applyBorder="1" applyAlignment="1" quotePrefix="1">
      <alignment horizontal="left" vertical="center"/>
    </xf>
    <xf numFmtId="0" fontId="4" fillId="33" borderId="36" xfId="0" applyFont="1" applyFill="1" applyBorder="1" applyAlignment="1" quotePrefix="1">
      <alignment horizontal="left" vertical="center"/>
    </xf>
    <xf numFmtId="181" fontId="4" fillId="33" borderId="36" xfId="42" applyNumberFormat="1" applyFont="1" applyFill="1" applyBorder="1" applyAlignment="1">
      <alignment vertical="center"/>
    </xf>
    <xf numFmtId="181" fontId="4" fillId="33" borderId="22" xfId="42" applyNumberFormat="1" applyFont="1" applyFill="1" applyBorder="1" applyAlignment="1">
      <alignment vertical="center"/>
    </xf>
    <xf numFmtId="1" fontId="4" fillId="33" borderId="22" xfId="0" applyNumberFormat="1" applyFont="1" applyFill="1" applyBorder="1" applyAlignment="1">
      <alignment vertical="center"/>
    </xf>
    <xf numFmtId="3" fontId="4" fillId="33" borderId="36" xfId="0" applyNumberFormat="1" applyFont="1" applyFill="1" applyBorder="1" applyAlignment="1">
      <alignment vertical="center"/>
    </xf>
    <xf numFmtId="3" fontId="4" fillId="33" borderId="22" xfId="42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3" fontId="4" fillId="0" borderId="12" xfId="42" applyNumberFormat="1" applyFont="1" applyBorder="1" applyAlignment="1">
      <alignment vertical="center"/>
    </xf>
    <xf numFmtId="3" fontId="4" fillId="0" borderId="35" xfId="42" applyNumberFormat="1" applyFont="1" applyBorder="1" applyAlignment="1">
      <alignment vertical="center"/>
    </xf>
    <xf numFmtId="181" fontId="0" fillId="0" borderId="0" xfId="0" applyNumberFormat="1" applyAlignment="1">
      <alignment/>
    </xf>
    <xf numFmtId="0" fontId="56" fillId="0" borderId="33" xfId="0" applyFont="1" applyBorder="1" applyAlignment="1">
      <alignment horizontal="center"/>
    </xf>
    <xf numFmtId="1" fontId="57" fillId="0" borderId="22" xfId="0" applyNumberFormat="1" applyFont="1" applyBorder="1" applyAlignment="1">
      <alignment horizontal="center" vertical="top"/>
    </xf>
    <xf numFmtId="0" fontId="56" fillId="0" borderId="22" xfId="0" applyFont="1" applyBorder="1" applyAlignment="1">
      <alignment horizontal="center"/>
    </xf>
    <xf numFmtId="1" fontId="57" fillId="0" borderId="22" xfId="0" applyNumberFormat="1" applyFont="1" applyBorder="1" applyAlignment="1">
      <alignment horizontal="center" vertical="top" wrapText="1"/>
    </xf>
    <xf numFmtId="0" fontId="0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1" fontId="0" fillId="0" borderId="0" xfId="42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12" fillId="0" borderId="0" xfId="42" applyNumberFormat="1" applyFont="1" applyBorder="1" applyAlignment="1">
      <alignment/>
    </xf>
    <xf numFmtId="181" fontId="0" fillId="34" borderId="0" xfId="42" applyNumberFormat="1" applyFont="1" applyFill="1" applyBorder="1" applyAlignment="1">
      <alignment/>
    </xf>
    <xf numFmtId="10" fontId="12" fillId="0" borderId="0" xfId="0" applyNumberFormat="1" applyFont="1" applyBorder="1" applyAlignment="1">
      <alignment/>
    </xf>
    <xf numFmtId="0" fontId="4" fillId="0" borderId="0" xfId="60" applyFont="1" applyBorder="1" applyAlignment="1">
      <alignment horizontal="center" vertical="center"/>
      <protection/>
    </xf>
    <xf numFmtId="181" fontId="4" fillId="0" borderId="0" xfId="42" applyNumberFormat="1" applyFont="1" applyBorder="1" applyAlignment="1">
      <alignment vertical="center"/>
    </xf>
    <xf numFmtId="3" fontId="4" fillId="0" borderId="0" xfId="42" applyNumberFormat="1" applyFont="1" applyBorder="1" applyAlignment="1">
      <alignment vertical="center"/>
    </xf>
    <xf numFmtId="181" fontId="12" fillId="0" borderId="0" xfId="42" applyNumberFormat="1" applyFont="1" applyBorder="1" applyAlignment="1">
      <alignment vertical="center"/>
    </xf>
    <xf numFmtId="3" fontId="12" fillId="0" borderId="0" xfId="42" applyNumberFormat="1" applyFont="1" applyBorder="1" applyAlignment="1">
      <alignment vertical="center"/>
    </xf>
    <xf numFmtId="17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58" fillId="0" borderId="0" xfId="42" applyNumberFormat="1" applyFont="1" applyBorder="1" applyAlignment="1" applyProtection="1">
      <alignment vertical="center"/>
      <protection locked="0"/>
    </xf>
    <xf numFmtId="38" fontId="7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17" fontId="0" fillId="0" borderId="0" xfId="0" applyNumberFormat="1" applyFont="1" applyAlignment="1">
      <alignment/>
    </xf>
    <xf numFmtId="3" fontId="4" fillId="0" borderId="34" xfId="42" applyNumberFormat="1" applyFont="1" applyBorder="1" applyAlignment="1">
      <alignment vertical="center"/>
    </xf>
    <xf numFmtId="181" fontId="0" fillId="0" borderId="0" xfId="42" applyNumberFormat="1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9" xfId="60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10" fillId="0" borderId="37" xfId="60" applyFont="1" applyBorder="1" applyAlignment="1">
      <alignment horizontal="center" vertical="center"/>
      <protection/>
    </xf>
    <xf numFmtId="192" fontId="10" fillId="0" borderId="37" xfId="0" applyNumberFormat="1" applyFont="1" applyBorder="1" applyAlignment="1">
      <alignment horizontal="center" vertical="center"/>
    </xf>
    <xf numFmtId="0" fontId="59" fillId="0" borderId="22" xfId="0" applyFont="1" applyBorder="1" applyAlignment="1">
      <alignment/>
    </xf>
    <xf numFmtId="0" fontId="59" fillId="0" borderId="36" xfId="0" applyFont="1" applyBorder="1" applyAlignment="1">
      <alignment/>
    </xf>
    <xf numFmtId="0" fontId="4" fillId="0" borderId="0" xfId="61" applyFont="1" applyBorder="1" applyAlignment="1">
      <alignment vertical="center"/>
      <protection/>
    </xf>
    <xf numFmtId="43" fontId="4" fillId="0" borderId="0" xfId="42" applyFont="1" applyBorder="1" applyAlignment="1">
      <alignment vertical="center"/>
    </xf>
    <xf numFmtId="17" fontId="60" fillId="0" borderId="0" xfId="0" applyNumberFormat="1" applyFont="1" applyAlignment="1">
      <alignment/>
    </xf>
    <xf numFmtId="181" fontId="4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181" fontId="10" fillId="0" borderId="0" xfId="42" applyNumberFormat="1" applyFont="1" applyBorder="1" applyAlignment="1">
      <alignment horizontal="center" vertical="center"/>
    </xf>
    <xf numFmtId="3" fontId="61" fillId="0" borderId="0" xfId="42" applyNumberFormat="1" applyFont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0" xfId="42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181" fontId="12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/>
    </xf>
    <xf numFmtId="181" fontId="0" fillId="0" borderId="0" xfId="0" applyNumberFormat="1" applyBorder="1" applyAlignment="1">
      <alignment/>
    </xf>
    <xf numFmtId="17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38" fontId="4" fillId="0" borderId="0" xfId="42" applyNumberFormat="1" applyFont="1" applyBorder="1" applyAlignment="1">
      <alignment vertical="center"/>
    </xf>
    <xf numFmtId="38" fontId="12" fillId="0" borderId="0" xfId="42" applyNumberFormat="1" applyFont="1" applyBorder="1" applyAlignment="1">
      <alignment vertical="center"/>
    </xf>
    <xf numFmtId="4" fontId="4" fillId="0" borderId="22" xfId="42" applyNumberFormat="1" applyFont="1" applyBorder="1" applyAlignment="1">
      <alignment vertical="center"/>
    </xf>
    <xf numFmtId="4" fontId="4" fillId="0" borderId="36" xfId="42" applyNumberFormat="1" applyFont="1" applyBorder="1" applyAlignment="1">
      <alignment vertical="center"/>
    </xf>
    <xf numFmtId="0" fontId="2" fillId="0" borderId="41" xfId="0" applyFont="1" applyBorder="1" applyAlignment="1">
      <alignment horizontal="center"/>
    </xf>
    <xf numFmtId="0" fontId="10" fillId="0" borderId="37" xfId="60" applyFont="1" applyBorder="1" applyAlignment="1">
      <alignment horizontal="center" vertical="center" wrapText="1"/>
      <protection/>
    </xf>
    <xf numFmtId="3" fontId="4" fillId="0" borderId="42" xfId="60" applyNumberFormat="1" applyFont="1" applyFill="1" applyBorder="1" applyAlignment="1">
      <alignment horizontal="center" vertical="center"/>
      <protection/>
    </xf>
    <xf numFmtId="181" fontId="12" fillId="0" borderId="37" xfId="42" applyNumberFormat="1" applyFont="1" applyBorder="1" applyAlignment="1" applyProtection="1">
      <alignment vertical="center"/>
      <protection/>
    </xf>
    <xf numFmtId="3" fontId="12" fillId="0" borderId="37" xfId="42" applyNumberFormat="1" applyFont="1" applyBorder="1" applyAlignment="1" applyProtection="1">
      <alignment vertical="center"/>
      <protection/>
    </xf>
    <xf numFmtId="181" fontId="12" fillId="0" borderId="36" xfId="42" applyNumberFormat="1" applyFont="1" applyBorder="1" applyAlignment="1" applyProtection="1">
      <alignment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43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11" fillId="0" borderId="0" xfId="60" applyFont="1" applyAlignment="1" quotePrefix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 wrapText="1"/>
      <protection/>
    </xf>
    <xf numFmtId="0" fontId="10" fillId="0" borderId="32" xfId="60" applyFont="1" applyBorder="1" applyAlignment="1">
      <alignment horizontal="center" vertical="center" wrapText="1"/>
      <protection/>
    </xf>
    <xf numFmtId="0" fontId="10" fillId="0" borderId="38" xfId="60" applyFont="1" applyBorder="1" applyAlignment="1">
      <alignment horizontal="center" vertical="center" wrapText="1"/>
      <protection/>
    </xf>
    <xf numFmtId="0" fontId="10" fillId="0" borderId="35" xfId="60" applyFont="1" applyBorder="1" applyAlignment="1">
      <alignment horizontal="center" vertical="center" wrapText="1"/>
      <protection/>
    </xf>
    <xf numFmtId="0" fontId="10" fillId="0" borderId="39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 wrapText="1"/>
      <protection/>
    </xf>
    <xf numFmtId="0" fontId="10" fillId="0" borderId="22" xfId="60" applyFont="1" applyBorder="1" applyAlignment="1">
      <alignment horizontal="center" vertical="center" wrapText="1"/>
      <protection/>
    </xf>
    <xf numFmtId="0" fontId="10" fillId="0" borderId="36" xfId="60" applyFont="1" applyBorder="1" applyAlignment="1">
      <alignment horizontal="center" vertical="center" wrapText="1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181" fontId="12" fillId="0" borderId="39" xfId="42" applyNumberFormat="1" applyFont="1" applyBorder="1" applyAlignment="1">
      <alignment horizontal="center" vertical="center"/>
    </xf>
    <xf numFmtId="181" fontId="12" fillId="0" borderId="42" xfId="42" applyNumberFormat="1" applyFont="1" applyBorder="1" applyAlignment="1">
      <alignment horizontal="center" vertical="center"/>
    </xf>
    <xf numFmtId="181" fontId="12" fillId="0" borderId="4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60" applyFont="1" applyAlignment="1" quotePrefix="1">
      <alignment horizontal="center" vertical="center"/>
      <protection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8" fontId="10" fillId="0" borderId="33" xfId="0" applyNumberFormat="1" applyFont="1" applyBorder="1" applyAlignment="1">
      <alignment horizontal="center" vertical="center"/>
    </xf>
    <xf numFmtId="38" fontId="10" fillId="0" borderId="36" xfId="0" applyNumberFormat="1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0" fillId="0" borderId="0" xfId="60" applyFont="1" applyBorder="1" applyAlignment="1">
      <alignment horizontal="center" vertical="center"/>
      <protection/>
    </xf>
    <xf numFmtId="0" fontId="62" fillId="0" borderId="0" xfId="60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38" fontId="62" fillId="0" borderId="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5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46" xfId="60" applyFont="1" applyBorder="1" applyAlignment="1">
      <alignment horizontal="center" vertical="center"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EC" xfId="60"/>
    <cellStyle name="Normal_PANELCO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ION4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PCD01\SEP%20BLEP%202012%20update\program%20control%20section\march2013\profile\Reg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pcd-6\MELANIE%20OUTLOOK\melanie%20profile\Reg%204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4"/>
      <sheetName val="province4"/>
    </sheetNames>
    <sheetDataSet>
      <sheetData sheetId="0">
        <row r="119">
          <cell r="E119">
            <v>30</v>
          </cell>
          <cell r="F119">
            <v>30</v>
          </cell>
          <cell r="I119">
            <v>75</v>
          </cell>
          <cell r="J119">
            <v>70</v>
          </cell>
          <cell r="M119">
            <v>5006</v>
          </cell>
          <cell r="N119">
            <v>4579</v>
          </cell>
          <cell r="O119">
            <v>4727</v>
          </cell>
        </row>
        <row r="121">
          <cell r="E121">
            <v>9</v>
          </cell>
          <cell r="F121">
            <v>9</v>
          </cell>
          <cell r="I121">
            <v>25</v>
          </cell>
          <cell r="J121">
            <v>24</v>
          </cell>
          <cell r="M121">
            <v>2866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v-district"/>
      <sheetName val="sum-ec"/>
      <sheetName val="canoreco"/>
      <sheetName val="casureco1"/>
      <sheetName val="casureco2"/>
      <sheetName val="casureco3"/>
      <sheetName val="casureco4"/>
      <sheetName val="aleco"/>
      <sheetName val="soreco1"/>
      <sheetName val="soreco2"/>
      <sheetName val="ficelco"/>
      <sheetName val="maselco"/>
      <sheetName val="tiselco"/>
    </sheetNames>
    <sheetDataSet>
      <sheetData sheetId="2"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</sheetData>
      <sheetData sheetId="3">
        <row r="15">
          <cell r="N15">
            <v>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v-district"/>
      <sheetName val="sum-ec"/>
      <sheetName val="fleco"/>
      <sheetName val="batelec1"/>
      <sheetName val="batelec2"/>
      <sheetName val="quezelco1"/>
      <sheetName val="quezelco2"/>
    </sheetNames>
    <sheetDataSet>
      <sheetData sheetId="5">
        <row r="35">
          <cell r="N35">
            <v>3443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292"/>
  <sheetViews>
    <sheetView tabSelected="1" zoomScale="120" zoomScaleNormal="120" zoomScaleSheetLayoutView="100" workbookViewId="0" topLeftCell="D1">
      <selection activeCell="A1" sqref="A1:P1"/>
    </sheetView>
  </sheetViews>
  <sheetFormatPr defaultColWidth="10.57421875" defaultRowHeight="12.75"/>
  <cols>
    <col min="1" max="1" width="14.28125" style="0" customWidth="1"/>
    <col min="2" max="2" width="5.421875" style="0" customWidth="1"/>
    <col min="3" max="3" width="16.28125" style="0" customWidth="1"/>
    <col min="4" max="4" width="10.421875" style="0" customWidth="1"/>
    <col min="5" max="5" width="9.140625" style="0" customWidth="1"/>
    <col min="6" max="7" width="9.421875" style="0" customWidth="1"/>
    <col min="8" max="8" width="11.00390625" style="0" customWidth="1"/>
    <col min="9" max="9" width="9.140625" style="0" customWidth="1"/>
    <col min="10" max="11" width="9.421875" style="0" customWidth="1"/>
    <col min="12" max="12" width="11.00390625" style="0" customWidth="1"/>
    <col min="13" max="14" width="10.7109375" style="122" customWidth="1"/>
    <col min="15" max="15" width="10.7109375" style="119" customWidth="1"/>
    <col min="16" max="16" width="6.28125" style="0" customWidth="1"/>
    <col min="17" max="17" width="10.7109375" style="159" customWidth="1"/>
    <col min="18" max="18" width="10.7109375" style="176" customWidth="1"/>
    <col min="19" max="19" width="6.28125" style="153" customWidth="1"/>
    <col min="20" max="57" width="9.140625" style="153" customWidth="1"/>
    <col min="58" max="201" width="9.140625" style="0" customWidth="1"/>
    <col min="202" max="206" width="10.57421875" style="122" customWidth="1"/>
  </cols>
  <sheetData>
    <row r="1" spans="1:57" s="6" customFormat="1" ht="13.5" customHeight="1">
      <c r="A1" s="215" t="s">
        <v>91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</row>
    <row r="2" spans="1:57" s="4" customFormat="1" ht="12" customHeight="1">
      <c r="A2" s="217" t="s">
        <v>125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</row>
    <row r="3" spans="1:57" s="4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18"/>
      <c r="P3" s="5"/>
      <c r="Q3" s="190"/>
      <c r="R3" s="189"/>
      <c r="S3" s="190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</row>
    <row r="4" spans="1:57" s="58" customFormat="1" ht="12" customHeight="1">
      <c r="A4" s="218" t="s">
        <v>201</v>
      </c>
      <c r="B4" s="218"/>
      <c r="C4" s="218"/>
      <c r="D4" s="218"/>
      <c r="E4" s="218"/>
      <c r="F4" s="218"/>
      <c r="G4" s="218"/>
      <c r="H4" s="218"/>
      <c r="I4" s="216"/>
      <c r="J4" s="216"/>
      <c r="K4" s="216"/>
      <c r="L4" s="216"/>
      <c r="M4" s="216"/>
      <c r="N4" s="216"/>
      <c r="O4" s="216"/>
      <c r="P4" s="216"/>
      <c r="Q4" s="150"/>
      <c r="R4" s="150"/>
      <c r="S4" s="150"/>
      <c r="T4" s="150"/>
      <c r="U4" s="149"/>
      <c r="V4" s="149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</row>
    <row r="5" spans="1:57" s="4" customFormat="1" ht="12" customHeight="1">
      <c r="A5" s="219"/>
      <c r="B5" s="219"/>
      <c r="C5" s="219"/>
      <c r="D5" s="219"/>
      <c r="E5" s="219"/>
      <c r="F5" s="219"/>
      <c r="G5" s="219"/>
      <c r="H5" s="219"/>
      <c r="I5" s="216"/>
      <c r="J5" s="216"/>
      <c r="K5" s="216"/>
      <c r="L5" s="216"/>
      <c r="M5" s="216"/>
      <c r="N5" s="216"/>
      <c r="O5" s="216"/>
      <c r="P5" s="216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</row>
    <row r="6" spans="1:57" s="4" customFormat="1" ht="12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18"/>
      <c r="P6" s="59"/>
      <c r="Q6" s="163"/>
      <c r="R6" s="189"/>
      <c r="S6" s="163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</row>
    <row r="7" spans="1:45" s="181" customFormat="1" ht="12" customHeight="1">
      <c r="A7" s="227" t="s">
        <v>224</v>
      </c>
      <c r="B7" s="220" t="s">
        <v>114</v>
      </c>
      <c r="C7" s="221"/>
      <c r="D7" s="227" t="s">
        <v>225</v>
      </c>
      <c r="E7" s="224" t="s">
        <v>157</v>
      </c>
      <c r="F7" s="225"/>
      <c r="G7" s="225"/>
      <c r="H7" s="226"/>
      <c r="I7" s="224" t="s">
        <v>115</v>
      </c>
      <c r="J7" s="225"/>
      <c r="K7" s="225"/>
      <c r="L7" s="226"/>
      <c r="M7" s="224" t="s">
        <v>158</v>
      </c>
      <c r="N7" s="225"/>
      <c r="O7" s="225"/>
      <c r="P7" s="226"/>
      <c r="Q7" s="267"/>
      <c r="R7" s="267"/>
      <c r="S7" s="267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</row>
    <row r="8" spans="1:45" s="181" customFormat="1" ht="12" customHeight="1">
      <c r="A8" s="228"/>
      <c r="B8" s="222"/>
      <c r="C8" s="223"/>
      <c r="D8" s="228"/>
      <c r="E8" s="230" t="s">
        <v>116</v>
      </c>
      <c r="F8" s="224" t="s">
        <v>117</v>
      </c>
      <c r="G8" s="226"/>
      <c r="H8" s="230" t="s">
        <v>118</v>
      </c>
      <c r="I8" s="230" t="s">
        <v>116</v>
      </c>
      <c r="J8" s="224" t="s">
        <v>117</v>
      </c>
      <c r="K8" s="226"/>
      <c r="L8" s="230" t="s">
        <v>118</v>
      </c>
      <c r="M8" s="227" t="s">
        <v>226</v>
      </c>
      <c r="N8" s="212" t="s">
        <v>161</v>
      </c>
      <c r="O8" s="213"/>
      <c r="P8" s="214"/>
      <c r="Q8" s="268"/>
      <c r="R8" s="267"/>
      <c r="S8" s="267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</row>
    <row r="9" spans="1:45" s="181" customFormat="1" ht="22.5">
      <c r="A9" s="229"/>
      <c r="B9" s="232" t="s">
        <v>202</v>
      </c>
      <c r="C9" s="233"/>
      <c r="D9" s="229"/>
      <c r="E9" s="231"/>
      <c r="F9" s="182" t="s">
        <v>163</v>
      </c>
      <c r="G9" s="180" t="s">
        <v>119</v>
      </c>
      <c r="H9" s="231"/>
      <c r="I9" s="231"/>
      <c r="J9" s="182" t="s">
        <v>163</v>
      </c>
      <c r="K9" s="180" t="s">
        <v>119</v>
      </c>
      <c r="L9" s="231"/>
      <c r="M9" s="229"/>
      <c r="N9" s="207" t="s">
        <v>240</v>
      </c>
      <c r="O9" s="207" t="s">
        <v>241</v>
      </c>
      <c r="P9" s="208" t="s">
        <v>119</v>
      </c>
      <c r="Q9" s="268"/>
      <c r="R9" s="192"/>
      <c r="S9" s="191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</row>
    <row r="10" spans="1:57" s="4" customFormat="1" ht="12" customHeight="1">
      <c r="A10" s="142"/>
      <c r="B10" s="60" t="s">
        <v>120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63"/>
      <c r="O10" s="63"/>
      <c r="P10" s="62"/>
      <c r="Q10" s="164"/>
      <c r="R10" s="164"/>
      <c r="S10" s="149"/>
      <c r="T10" s="149"/>
      <c r="U10" s="164"/>
      <c r="V10" s="187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</row>
    <row r="11" spans="1:206" s="4" customFormat="1" ht="12" customHeight="1">
      <c r="A11" s="143">
        <v>107010101000000</v>
      </c>
      <c r="B11" s="64">
        <v>1</v>
      </c>
      <c r="C11" s="65" t="s">
        <v>10</v>
      </c>
      <c r="D11" s="66"/>
      <c r="E11" s="67">
        <v>22</v>
      </c>
      <c r="F11" s="67">
        <v>22</v>
      </c>
      <c r="G11" s="67">
        <v>100</v>
      </c>
      <c r="H11" s="68">
        <v>0</v>
      </c>
      <c r="I11" s="67">
        <v>42</v>
      </c>
      <c r="J11" s="67">
        <v>26</v>
      </c>
      <c r="K11" s="67">
        <v>61.904761904761905</v>
      </c>
      <c r="L11" s="68">
        <v>16</v>
      </c>
      <c r="M11" s="123">
        <v>7169</v>
      </c>
      <c r="N11" s="69">
        <v>5450</v>
      </c>
      <c r="O11" s="69">
        <v>5552</v>
      </c>
      <c r="P11" s="123">
        <v>77.4445529362533</v>
      </c>
      <c r="Q11" s="193"/>
      <c r="R11" s="151"/>
      <c r="S11" s="165"/>
      <c r="T11" s="149"/>
      <c r="U11" s="164"/>
      <c r="V11" s="187"/>
      <c r="W11" s="16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GT11" s="69">
        <v>22</v>
      </c>
      <c r="GU11" s="69">
        <v>22</v>
      </c>
      <c r="GV11" s="69">
        <v>23</v>
      </c>
      <c r="GW11" s="69">
        <v>21</v>
      </c>
      <c r="GX11" s="69">
        <v>6500</v>
      </c>
    </row>
    <row r="12" spans="1:206" s="4" customFormat="1" ht="12" customHeight="1">
      <c r="A12" s="143">
        <v>107010102000000</v>
      </c>
      <c r="B12" s="64">
        <v>2</v>
      </c>
      <c r="C12" s="65" t="s">
        <v>123</v>
      </c>
      <c r="D12" s="66"/>
      <c r="E12" s="67">
        <v>27</v>
      </c>
      <c r="F12" s="67">
        <v>27</v>
      </c>
      <c r="G12" s="67">
        <v>100</v>
      </c>
      <c r="H12" s="68">
        <v>0</v>
      </c>
      <c r="I12" s="67">
        <v>30</v>
      </c>
      <c r="J12" s="67">
        <v>29</v>
      </c>
      <c r="K12" s="67">
        <v>96.66666666666667</v>
      </c>
      <c r="L12" s="68">
        <v>1</v>
      </c>
      <c r="M12" s="123">
        <v>13855</v>
      </c>
      <c r="N12" s="69">
        <v>11572</v>
      </c>
      <c r="O12" s="69">
        <v>11730</v>
      </c>
      <c r="P12" s="123">
        <v>84.66257668711657</v>
      </c>
      <c r="Q12" s="193"/>
      <c r="R12" s="151"/>
      <c r="S12" s="165"/>
      <c r="T12" s="149"/>
      <c r="U12" s="164"/>
      <c r="V12" s="187"/>
      <c r="W12" s="16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GT12" s="69">
        <v>27</v>
      </c>
      <c r="GU12" s="69">
        <v>27</v>
      </c>
      <c r="GV12" s="69">
        <v>10</v>
      </c>
      <c r="GW12" s="69">
        <v>10</v>
      </c>
      <c r="GX12" s="69">
        <v>13500</v>
      </c>
    </row>
    <row r="13" spans="1:206" s="4" customFormat="1" ht="12" customHeight="1">
      <c r="A13" s="143">
        <v>107010103000000</v>
      </c>
      <c r="B13" s="64">
        <v>3</v>
      </c>
      <c r="C13" s="65" t="s">
        <v>12</v>
      </c>
      <c r="D13" s="66"/>
      <c r="E13" s="67">
        <v>52</v>
      </c>
      <c r="F13" s="67">
        <v>52</v>
      </c>
      <c r="G13" s="67">
        <v>100</v>
      </c>
      <c r="H13" s="68">
        <v>0</v>
      </c>
      <c r="I13" s="67">
        <v>126</v>
      </c>
      <c r="J13" s="67">
        <v>108</v>
      </c>
      <c r="K13" s="67">
        <v>85.71428571428571</v>
      </c>
      <c r="L13" s="68">
        <v>18</v>
      </c>
      <c r="M13" s="123">
        <v>22256</v>
      </c>
      <c r="N13" s="69">
        <v>19999</v>
      </c>
      <c r="O13" s="69">
        <v>20400</v>
      </c>
      <c r="P13" s="123">
        <v>91.6606757728253</v>
      </c>
      <c r="Q13" s="193"/>
      <c r="R13" s="151"/>
      <c r="S13" s="165"/>
      <c r="T13" s="149"/>
      <c r="U13" s="164"/>
      <c r="V13" s="187"/>
      <c r="W13" s="16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GT13" s="69">
        <v>52</v>
      </c>
      <c r="GU13" s="69">
        <v>52</v>
      </c>
      <c r="GV13" s="69">
        <v>97</v>
      </c>
      <c r="GW13" s="69">
        <v>95</v>
      </c>
      <c r="GX13" s="69">
        <v>22500</v>
      </c>
    </row>
    <row r="14" spans="1:206" s="4" customFormat="1" ht="12" customHeight="1">
      <c r="A14" s="143">
        <v>107010104000000</v>
      </c>
      <c r="B14" s="64">
        <v>4</v>
      </c>
      <c r="C14" s="65" t="s">
        <v>14</v>
      </c>
      <c r="D14" s="66"/>
      <c r="E14" s="67">
        <v>27</v>
      </c>
      <c r="F14" s="67">
        <v>27</v>
      </c>
      <c r="G14" s="67">
        <v>100</v>
      </c>
      <c r="H14" s="68">
        <v>0</v>
      </c>
      <c r="I14" s="67">
        <v>42</v>
      </c>
      <c r="J14" s="67">
        <v>39</v>
      </c>
      <c r="K14" s="67">
        <v>92.85714285714286</v>
      </c>
      <c r="L14" s="68">
        <v>3</v>
      </c>
      <c r="M14" s="123">
        <v>13176</v>
      </c>
      <c r="N14" s="69">
        <v>11426</v>
      </c>
      <c r="O14" s="69">
        <v>11607</v>
      </c>
      <c r="P14" s="123">
        <v>88.091985428051</v>
      </c>
      <c r="Q14" s="193"/>
      <c r="R14" s="151"/>
      <c r="S14" s="165"/>
      <c r="T14" s="149"/>
      <c r="U14" s="164"/>
      <c r="V14" s="187"/>
      <c r="W14" s="16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GT14" s="69">
        <v>27</v>
      </c>
      <c r="GU14" s="69">
        <v>27</v>
      </c>
      <c r="GV14" s="69">
        <v>43</v>
      </c>
      <c r="GW14" s="69">
        <v>43</v>
      </c>
      <c r="GX14" s="69">
        <v>13000</v>
      </c>
    </row>
    <row r="15" spans="1:206" s="4" customFormat="1" ht="12" customHeight="1">
      <c r="A15" s="143">
        <v>107010105000000</v>
      </c>
      <c r="B15" s="64">
        <v>5</v>
      </c>
      <c r="C15" s="65" t="s">
        <v>203</v>
      </c>
      <c r="D15" s="66"/>
      <c r="E15" s="67">
        <v>10</v>
      </c>
      <c r="F15" s="67">
        <v>10</v>
      </c>
      <c r="G15" s="67">
        <v>100</v>
      </c>
      <c r="H15" s="68">
        <v>0</v>
      </c>
      <c r="I15" s="67">
        <v>35</v>
      </c>
      <c r="J15" s="67">
        <v>28</v>
      </c>
      <c r="K15" s="67">
        <v>80</v>
      </c>
      <c r="L15" s="68">
        <v>7</v>
      </c>
      <c r="M15" s="123">
        <v>6348</v>
      </c>
      <c r="N15" s="69">
        <v>5863</v>
      </c>
      <c r="O15" s="69">
        <v>5983</v>
      </c>
      <c r="P15" s="123">
        <v>94.25015752993069</v>
      </c>
      <c r="Q15" s="193"/>
      <c r="R15" s="151"/>
      <c r="S15" s="165"/>
      <c r="T15" s="149"/>
      <c r="U15" s="164"/>
      <c r="V15" s="187"/>
      <c r="W15" s="16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GT15" s="69">
        <v>10</v>
      </c>
      <c r="GU15" s="69">
        <v>10</v>
      </c>
      <c r="GV15" s="69">
        <v>25</v>
      </c>
      <c r="GW15" s="69">
        <v>24</v>
      </c>
      <c r="GX15" s="69">
        <v>6000</v>
      </c>
    </row>
    <row r="16" spans="1:206" s="4" customFormat="1" ht="12" customHeight="1">
      <c r="A16" s="144"/>
      <c r="B16" s="71" t="s">
        <v>121</v>
      </c>
      <c r="C16" s="65"/>
      <c r="D16" s="66"/>
      <c r="E16" s="67"/>
      <c r="F16" s="67"/>
      <c r="G16" s="67"/>
      <c r="H16" s="68"/>
      <c r="I16" s="67"/>
      <c r="J16" s="67"/>
      <c r="K16" s="67"/>
      <c r="L16" s="68"/>
      <c r="M16" s="123"/>
      <c r="N16" s="69"/>
      <c r="O16" s="69"/>
      <c r="P16" s="123"/>
      <c r="Q16" s="193"/>
      <c r="R16" s="151"/>
      <c r="S16" s="165"/>
      <c r="T16" s="149"/>
      <c r="U16" s="164"/>
      <c r="V16" s="187"/>
      <c r="W16" s="16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GT16" s="69"/>
      <c r="GU16" s="69"/>
      <c r="GV16" s="69"/>
      <c r="GW16" s="69"/>
      <c r="GX16" s="69"/>
    </row>
    <row r="17" spans="1:206" s="4" customFormat="1" ht="12" customHeight="1">
      <c r="A17" s="143">
        <v>107010201000000</v>
      </c>
      <c r="B17" s="64">
        <v>6</v>
      </c>
      <c r="C17" s="65" t="s">
        <v>9</v>
      </c>
      <c r="D17" s="66"/>
      <c r="E17" s="67">
        <v>29</v>
      </c>
      <c r="F17" s="67">
        <v>29</v>
      </c>
      <c r="G17" s="67">
        <v>100</v>
      </c>
      <c r="H17" s="68">
        <v>0</v>
      </c>
      <c r="I17" s="67">
        <v>58</v>
      </c>
      <c r="J17" s="67">
        <v>53</v>
      </c>
      <c r="K17" s="67">
        <v>91.37931034482759</v>
      </c>
      <c r="L17" s="68">
        <v>5</v>
      </c>
      <c r="M17" s="123">
        <v>9123</v>
      </c>
      <c r="N17" s="69">
        <v>8116</v>
      </c>
      <c r="O17" s="69">
        <v>8282</v>
      </c>
      <c r="P17" s="123">
        <v>90.78154115970624</v>
      </c>
      <c r="Q17" s="193"/>
      <c r="R17" s="151"/>
      <c r="S17" s="165"/>
      <c r="T17" s="149"/>
      <c r="U17" s="164"/>
      <c r="V17" s="187"/>
      <c r="W17" s="16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GT17" s="69">
        <v>29</v>
      </c>
      <c r="GU17" s="69">
        <v>29</v>
      </c>
      <c r="GV17" s="69">
        <v>43</v>
      </c>
      <c r="GW17" s="69">
        <v>42</v>
      </c>
      <c r="GX17" s="69">
        <v>9000</v>
      </c>
    </row>
    <row r="18" spans="1:206" s="4" customFormat="1" ht="12" customHeight="1">
      <c r="A18" s="143">
        <v>107010202000000</v>
      </c>
      <c r="B18" s="64">
        <v>7</v>
      </c>
      <c r="C18" s="65" t="s">
        <v>11</v>
      </c>
      <c r="D18" s="66"/>
      <c r="E18" s="67">
        <v>25</v>
      </c>
      <c r="F18" s="67">
        <v>25</v>
      </c>
      <c r="G18" s="67">
        <v>100</v>
      </c>
      <c r="H18" s="68">
        <v>0</v>
      </c>
      <c r="I18" s="67">
        <v>64</v>
      </c>
      <c r="J18" s="67">
        <v>62</v>
      </c>
      <c r="K18" s="67">
        <v>96.875</v>
      </c>
      <c r="L18" s="68">
        <v>2</v>
      </c>
      <c r="M18" s="123">
        <v>23270</v>
      </c>
      <c r="N18" s="69">
        <v>29734</v>
      </c>
      <c r="O18" s="69">
        <v>30242</v>
      </c>
      <c r="P18" s="123">
        <v>129.9613235926085</v>
      </c>
      <c r="Q18" s="151"/>
      <c r="R18" s="151"/>
      <c r="S18" s="165"/>
      <c r="T18" s="149"/>
      <c r="U18" s="164"/>
      <c r="V18" s="187"/>
      <c r="W18" s="16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GT18" s="69">
        <v>25</v>
      </c>
      <c r="GU18" s="69">
        <v>25</v>
      </c>
      <c r="GV18" s="69">
        <v>27</v>
      </c>
      <c r="GW18" s="69">
        <v>27</v>
      </c>
      <c r="GX18" s="69">
        <v>30000</v>
      </c>
    </row>
    <row r="19" spans="1:206" s="4" customFormat="1" ht="12" customHeight="1">
      <c r="A19" s="143">
        <v>107010203000000</v>
      </c>
      <c r="B19" s="64">
        <v>8</v>
      </c>
      <c r="C19" s="65" t="s">
        <v>13</v>
      </c>
      <c r="D19" s="66"/>
      <c r="E19" s="67">
        <v>26</v>
      </c>
      <c r="F19" s="67">
        <v>26</v>
      </c>
      <c r="G19" s="67">
        <v>100</v>
      </c>
      <c r="H19" s="68">
        <v>0</v>
      </c>
      <c r="I19" s="67">
        <v>29</v>
      </c>
      <c r="J19" s="67">
        <v>24</v>
      </c>
      <c r="K19" s="67">
        <v>82.75862068965517</v>
      </c>
      <c r="L19" s="68">
        <v>5</v>
      </c>
      <c r="M19" s="123">
        <v>10899</v>
      </c>
      <c r="N19" s="69">
        <v>9055</v>
      </c>
      <c r="O19" s="69">
        <v>9244</v>
      </c>
      <c r="P19" s="123">
        <v>84.81512065327094</v>
      </c>
      <c r="Q19" s="193"/>
      <c r="R19" s="151"/>
      <c r="S19" s="165"/>
      <c r="T19" s="149"/>
      <c r="U19" s="164"/>
      <c r="V19" s="187"/>
      <c r="W19" s="16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GT19" s="69">
        <v>26</v>
      </c>
      <c r="GU19" s="69">
        <v>26</v>
      </c>
      <c r="GV19" s="69">
        <v>18</v>
      </c>
      <c r="GW19" s="69">
        <v>18</v>
      </c>
      <c r="GX19" s="69">
        <v>10000</v>
      </c>
    </row>
    <row r="20" spans="1:206" s="4" customFormat="1" ht="12" customHeight="1">
      <c r="A20" s="145" t="s">
        <v>221</v>
      </c>
      <c r="B20" s="64">
        <v>9</v>
      </c>
      <c r="C20" s="65" t="s">
        <v>124</v>
      </c>
      <c r="D20" s="66"/>
      <c r="E20" s="67">
        <v>12</v>
      </c>
      <c r="F20" s="67">
        <v>12</v>
      </c>
      <c r="G20" s="67">
        <v>100</v>
      </c>
      <c r="H20" s="68">
        <v>0</v>
      </c>
      <c r="I20" s="67">
        <v>17</v>
      </c>
      <c r="J20" s="67">
        <v>14</v>
      </c>
      <c r="K20" s="67">
        <v>82.35294117647058</v>
      </c>
      <c r="L20" s="68">
        <v>3</v>
      </c>
      <c r="M20" s="123">
        <v>3184</v>
      </c>
      <c r="N20" s="69">
        <v>2847</v>
      </c>
      <c r="O20" s="69">
        <v>2915</v>
      </c>
      <c r="P20" s="123">
        <v>91.55150753768844</v>
      </c>
      <c r="Q20" s="193"/>
      <c r="R20" s="151"/>
      <c r="S20" s="165"/>
      <c r="T20" s="149"/>
      <c r="U20" s="164"/>
      <c r="V20" s="187"/>
      <c r="W20" s="16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GT20" s="69">
        <v>12</v>
      </c>
      <c r="GU20" s="69">
        <v>12</v>
      </c>
      <c r="GV20" s="69">
        <v>20</v>
      </c>
      <c r="GW20" s="69">
        <v>18</v>
      </c>
      <c r="GX20" s="69">
        <v>3000</v>
      </c>
    </row>
    <row r="21" spans="1:206" s="4" customFormat="1" ht="12" customHeight="1">
      <c r="A21" s="143">
        <v>107010205000000</v>
      </c>
      <c r="B21" s="64">
        <v>10</v>
      </c>
      <c r="C21" s="65" t="s">
        <v>15</v>
      </c>
      <c r="D21" s="66"/>
      <c r="E21" s="67">
        <v>9</v>
      </c>
      <c r="F21" s="67">
        <v>9</v>
      </c>
      <c r="G21" s="67">
        <v>100</v>
      </c>
      <c r="H21" s="68">
        <v>0</v>
      </c>
      <c r="I21" s="67">
        <v>16</v>
      </c>
      <c r="J21" s="67">
        <v>12</v>
      </c>
      <c r="K21" s="67">
        <v>75</v>
      </c>
      <c r="L21" s="68">
        <v>4</v>
      </c>
      <c r="M21" s="123">
        <v>2400</v>
      </c>
      <c r="N21" s="69">
        <v>2279</v>
      </c>
      <c r="O21" s="69">
        <v>2313</v>
      </c>
      <c r="P21" s="123">
        <v>96.375</v>
      </c>
      <c r="Q21" s="193"/>
      <c r="R21" s="151"/>
      <c r="S21" s="165"/>
      <c r="T21" s="149"/>
      <c r="U21" s="164"/>
      <c r="V21" s="187"/>
      <c r="W21" s="16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GT21" s="69">
        <v>9</v>
      </c>
      <c r="GU21" s="69">
        <v>9</v>
      </c>
      <c r="GV21" s="69">
        <v>11</v>
      </c>
      <c r="GW21" s="69">
        <v>10</v>
      </c>
      <c r="GX21" s="69">
        <v>2400</v>
      </c>
    </row>
    <row r="22" spans="1:206" s="4" customFormat="1" ht="12" customHeight="1">
      <c r="A22" s="143">
        <v>107010206000000</v>
      </c>
      <c r="B22" s="64">
        <v>11</v>
      </c>
      <c r="C22" s="65" t="s">
        <v>16</v>
      </c>
      <c r="D22" s="66"/>
      <c r="E22" s="67">
        <v>15</v>
      </c>
      <c r="F22" s="67">
        <v>15</v>
      </c>
      <c r="G22" s="67">
        <v>100</v>
      </c>
      <c r="H22" s="68">
        <v>0</v>
      </c>
      <c r="I22" s="67">
        <v>36</v>
      </c>
      <c r="J22" s="67">
        <v>28</v>
      </c>
      <c r="K22" s="67">
        <v>77.77777777777779</v>
      </c>
      <c r="L22" s="68">
        <v>8</v>
      </c>
      <c r="M22" s="123">
        <v>5803</v>
      </c>
      <c r="N22" s="69">
        <v>5515</v>
      </c>
      <c r="O22" s="69">
        <v>5620</v>
      </c>
      <c r="P22" s="123">
        <v>96.84645872824402</v>
      </c>
      <c r="Q22" s="193"/>
      <c r="R22" s="151"/>
      <c r="S22" s="165"/>
      <c r="T22" s="149"/>
      <c r="U22" s="164"/>
      <c r="V22" s="187"/>
      <c r="W22" s="16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GT22" s="69">
        <v>15</v>
      </c>
      <c r="GU22" s="69">
        <v>15</v>
      </c>
      <c r="GV22" s="69">
        <v>23</v>
      </c>
      <c r="GW22" s="69">
        <v>22</v>
      </c>
      <c r="GX22" s="69">
        <v>8000</v>
      </c>
    </row>
    <row r="23" spans="1:206" s="4" customFormat="1" ht="12" customHeight="1">
      <c r="A23" s="143">
        <v>107010207000000</v>
      </c>
      <c r="B23" s="64">
        <v>12</v>
      </c>
      <c r="C23" s="72" t="s">
        <v>17</v>
      </c>
      <c r="D23" s="73"/>
      <c r="E23" s="74">
        <v>19</v>
      </c>
      <c r="F23" s="74">
        <v>19</v>
      </c>
      <c r="G23" s="74">
        <v>100</v>
      </c>
      <c r="H23" s="75">
        <v>0</v>
      </c>
      <c r="I23" s="67">
        <v>63</v>
      </c>
      <c r="J23" s="67">
        <v>41</v>
      </c>
      <c r="K23" s="74">
        <v>65.07936507936508</v>
      </c>
      <c r="L23" s="75">
        <v>22</v>
      </c>
      <c r="M23" s="123">
        <v>9650</v>
      </c>
      <c r="N23" s="76">
        <v>7598</v>
      </c>
      <c r="O23" s="76">
        <v>7738</v>
      </c>
      <c r="P23" s="124">
        <v>80.18652849740933</v>
      </c>
      <c r="Q23" s="193"/>
      <c r="R23" s="151"/>
      <c r="S23" s="165"/>
      <c r="T23" s="149"/>
      <c r="U23" s="164"/>
      <c r="V23" s="187"/>
      <c r="W23" s="16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GT23" s="76">
        <v>19</v>
      </c>
      <c r="GU23" s="76">
        <v>19</v>
      </c>
      <c r="GV23" s="76">
        <v>32</v>
      </c>
      <c r="GW23" s="76">
        <v>31</v>
      </c>
      <c r="GX23" s="76">
        <v>9500</v>
      </c>
    </row>
    <row r="24" spans="1:206" s="2" customFormat="1" ht="12" customHeight="1">
      <c r="A24" s="146"/>
      <c r="B24" s="234" t="s">
        <v>122</v>
      </c>
      <c r="C24" s="235"/>
      <c r="D24" s="236"/>
      <c r="E24" s="77">
        <v>273</v>
      </c>
      <c r="F24" s="77">
        <v>273</v>
      </c>
      <c r="G24" s="77">
        <v>100</v>
      </c>
      <c r="H24" s="77">
        <v>0</v>
      </c>
      <c r="I24" s="78">
        <v>558</v>
      </c>
      <c r="J24" s="78">
        <v>464</v>
      </c>
      <c r="K24" s="77">
        <v>83.15412186379928</v>
      </c>
      <c r="L24" s="77">
        <v>94</v>
      </c>
      <c r="M24" s="79">
        <v>127133</v>
      </c>
      <c r="N24" s="209">
        <f>SUM(N11:N23)</f>
        <v>119454</v>
      </c>
      <c r="O24" s="78">
        <v>121626</v>
      </c>
      <c r="P24" s="77">
        <v>95.66831585819575</v>
      </c>
      <c r="Q24" s="166"/>
      <c r="R24" s="166"/>
      <c r="S24" s="166"/>
      <c r="T24" s="152"/>
      <c r="U24" s="164"/>
      <c r="V24" s="187"/>
      <c r="W24" s="169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GT24" s="79">
        <v>273</v>
      </c>
      <c r="GU24" s="79">
        <v>273</v>
      </c>
      <c r="GV24" s="79">
        <v>372</v>
      </c>
      <c r="GW24" s="79">
        <v>361</v>
      </c>
      <c r="GX24" s="79">
        <v>133400</v>
      </c>
    </row>
    <row r="25" spans="13:206" ht="12.75">
      <c r="M25" s="188"/>
      <c r="N25" s="188"/>
      <c r="U25" s="164"/>
      <c r="V25" s="187"/>
      <c r="W25" s="169"/>
      <c r="GT25" s="135">
        <v>273</v>
      </c>
      <c r="GU25" s="135">
        <v>273</v>
      </c>
      <c r="GV25" s="135">
        <v>372</v>
      </c>
      <c r="GW25" s="135">
        <v>361</v>
      </c>
      <c r="GX25" s="135">
        <v>133400</v>
      </c>
    </row>
    <row r="26" spans="1:57" s="6" customFormat="1" ht="15" customHeight="1">
      <c r="A26" s="215" t="s">
        <v>92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148"/>
      <c r="R26" s="148"/>
      <c r="S26" s="148"/>
      <c r="T26" s="148"/>
      <c r="U26" s="164"/>
      <c r="V26" s="187"/>
      <c r="W26" s="169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</row>
    <row r="27" spans="1:57" s="4" customFormat="1" ht="12" customHeight="1">
      <c r="A27" s="237" t="s">
        <v>126</v>
      </c>
      <c r="B27" s="237"/>
      <c r="C27" s="237"/>
      <c r="D27" s="237"/>
      <c r="E27" s="237"/>
      <c r="F27" s="237"/>
      <c r="G27" s="237"/>
      <c r="H27" s="237"/>
      <c r="I27" s="216"/>
      <c r="J27" s="216"/>
      <c r="K27" s="216"/>
      <c r="L27" s="216"/>
      <c r="M27" s="216"/>
      <c r="N27" s="216"/>
      <c r="O27" s="216"/>
      <c r="P27" s="216"/>
      <c r="Q27" s="149"/>
      <c r="R27" s="149"/>
      <c r="S27" s="149"/>
      <c r="T27" s="149"/>
      <c r="U27" s="164"/>
      <c r="V27" s="187"/>
      <c r="W27" s="16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</row>
    <row r="28" spans="1:57" s="4" customFormat="1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18"/>
      <c r="P28" s="5"/>
      <c r="Q28" s="190"/>
      <c r="R28" s="189"/>
      <c r="S28" s="190"/>
      <c r="T28" s="149"/>
      <c r="U28" s="164"/>
      <c r="V28" s="187"/>
      <c r="W28" s="16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</row>
    <row r="29" spans="1:57" s="2" customFormat="1" ht="12" customHeight="1">
      <c r="A29" s="238" t="s">
        <v>201</v>
      </c>
      <c r="B29" s="238"/>
      <c r="C29" s="238"/>
      <c r="D29" s="238"/>
      <c r="E29" s="238"/>
      <c r="F29" s="238"/>
      <c r="G29" s="238"/>
      <c r="H29" s="238"/>
      <c r="I29" s="216"/>
      <c r="J29" s="216"/>
      <c r="K29" s="216"/>
      <c r="L29" s="216"/>
      <c r="M29" s="216"/>
      <c r="N29" s="216"/>
      <c r="O29" s="216"/>
      <c r="P29" s="216"/>
      <c r="Q29" s="152"/>
      <c r="R29" s="152"/>
      <c r="S29" s="152"/>
      <c r="T29" s="152"/>
      <c r="U29" s="164"/>
      <c r="V29" s="187"/>
      <c r="W29" s="169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</row>
    <row r="30" spans="1:57" s="4" customFormat="1" ht="12" customHeight="1">
      <c r="A30" s="219"/>
      <c r="B30" s="219"/>
      <c r="C30" s="219"/>
      <c r="D30" s="219"/>
      <c r="E30" s="219"/>
      <c r="F30" s="219"/>
      <c r="G30" s="219"/>
      <c r="H30" s="219"/>
      <c r="I30" s="216"/>
      <c r="J30" s="216"/>
      <c r="K30" s="216"/>
      <c r="L30" s="216"/>
      <c r="M30" s="216"/>
      <c r="N30" s="216"/>
      <c r="O30" s="216"/>
      <c r="P30" s="216"/>
      <c r="Q30" s="149"/>
      <c r="R30" s="149"/>
      <c r="S30" s="149"/>
      <c r="T30" s="149"/>
      <c r="U30" s="164"/>
      <c r="V30" s="187"/>
      <c r="W30" s="16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</row>
    <row r="31" spans="1:57" s="4" customFormat="1" ht="12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118"/>
      <c r="P31" s="59"/>
      <c r="Q31" s="163"/>
      <c r="R31" s="189"/>
      <c r="S31" s="163"/>
      <c r="T31" s="149"/>
      <c r="U31" s="164"/>
      <c r="V31" s="187"/>
      <c r="W31" s="16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</row>
    <row r="32" spans="1:45" s="181" customFormat="1" ht="12" customHeight="1">
      <c r="A32" s="227" t="s">
        <v>224</v>
      </c>
      <c r="B32" s="220" t="s">
        <v>114</v>
      </c>
      <c r="C32" s="221"/>
      <c r="D32" s="227" t="s">
        <v>225</v>
      </c>
      <c r="E32" s="224" t="s">
        <v>157</v>
      </c>
      <c r="F32" s="225"/>
      <c r="G32" s="225"/>
      <c r="H32" s="226"/>
      <c r="I32" s="224" t="s">
        <v>115</v>
      </c>
      <c r="J32" s="225"/>
      <c r="K32" s="225"/>
      <c r="L32" s="226"/>
      <c r="M32" s="224" t="s">
        <v>158</v>
      </c>
      <c r="N32" s="225"/>
      <c r="O32" s="225"/>
      <c r="P32" s="226"/>
      <c r="Q32" s="267"/>
      <c r="R32" s="267"/>
      <c r="S32" s="267"/>
      <c r="T32" s="186"/>
      <c r="U32" s="164"/>
      <c r="V32" s="187"/>
      <c r="W32" s="169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</row>
    <row r="33" spans="1:45" s="181" customFormat="1" ht="12" customHeight="1">
      <c r="A33" s="228"/>
      <c r="B33" s="222"/>
      <c r="C33" s="223"/>
      <c r="D33" s="228"/>
      <c r="E33" s="230" t="s">
        <v>116</v>
      </c>
      <c r="F33" s="224" t="s">
        <v>117</v>
      </c>
      <c r="G33" s="226"/>
      <c r="H33" s="230" t="s">
        <v>118</v>
      </c>
      <c r="I33" s="230" t="s">
        <v>116</v>
      </c>
      <c r="J33" s="224" t="s">
        <v>117</v>
      </c>
      <c r="K33" s="226"/>
      <c r="L33" s="230" t="s">
        <v>118</v>
      </c>
      <c r="M33" s="227" t="s">
        <v>226</v>
      </c>
      <c r="N33" s="212" t="s">
        <v>161</v>
      </c>
      <c r="O33" s="213"/>
      <c r="P33" s="214"/>
      <c r="Q33" s="268"/>
      <c r="R33" s="267"/>
      <c r="S33" s="267"/>
      <c r="T33" s="186"/>
      <c r="U33" s="164"/>
      <c r="V33" s="187"/>
      <c r="W33" s="169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</row>
    <row r="34" spans="1:45" s="181" customFormat="1" ht="22.5">
      <c r="A34" s="229"/>
      <c r="B34" s="232" t="s">
        <v>202</v>
      </c>
      <c r="C34" s="233"/>
      <c r="D34" s="229"/>
      <c r="E34" s="231"/>
      <c r="F34" s="182" t="s">
        <v>163</v>
      </c>
      <c r="G34" s="180" t="s">
        <v>119</v>
      </c>
      <c r="H34" s="231"/>
      <c r="I34" s="231"/>
      <c r="J34" s="182" t="s">
        <v>163</v>
      </c>
      <c r="K34" s="180" t="s">
        <v>119</v>
      </c>
      <c r="L34" s="231"/>
      <c r="M34" s="229"/>
      <c r="N34" s="207" t="s">
        <v>240</v>
      </c>
      <c r="O34" s="207" t="s">
        <v>241</v>
      </c>
      <c r="P34" s="208" t="s">
        <v>119</v>
      </c>
      <c r="Q34" s="268"/>
      <c r="R34" s="192"/>
      <c r="S34" s="191"/>
      <c r="T34" s="186"/>
      <c r="U34" s="164"/>
      <c r="V34" s="187"/>
      <c r="W34" s="169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</row>
    <row r="35" spans="1:57" s="4" customFormat="1" ht="12" customHeight="1">
      <c r="A35" s="142"/>
      <c r="B35" s="81" t="s">
        <v>120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3"/>
      <c r="N35" s="63"/>
      <c r="O35" s="63"/>
      <c r="P35" s="62"/>
      <c r="Q35" s="164"/>
      <c r="R35" s="164"/>
      <c r="S35" s="149"/>
      <c r="T35" s="149"/>
      <c r="U35" s="164"/>
      <c r="V35" s="187"/>
      <c r="W35" s="16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</row>
    <row r="36" spans="1:206" s="4" customFormat="1" ht="12" customHeight="1">
      <c r="A36" s="143">
        <v>107020101000000</v>
      </c>
      <c r="B36" s="64">
        <v>1</v>
      </c>
      <c r="C36" s="82" t="s">
        <v>18</v>
      </c>
      <c r="D36" s="83"/>
      <c r="E36" s="67">
        <v>9</v>
      </c>
      <c r="F36" s="67">
        <v>9</v>
      </c>
      <c r="G36" s="67">
        <v>100</v>
      </c>
      <c r="H36" s="84">
        <v>0</v>
      </c>
      <c r="I36" s="67">
        <v>25</v>
      </c>
      <c r="J36" s="67">
        <v>21</v>
      </c>
      <c r="K36" s="67">
        <v>84</v>
      </c>
      <c r="L36" s="84">
        <v>4</v>
      </c>
      <c r="M36" s="123">
        <v>3902</v>
      </c>
      <c r="N36" s="69">
        <v>4305</v>
      </c>
      <c r="O36" s="69">
        <v>4430</v>
      </c>
      <c r="P36" s="123">
        <v>113.53152229625833</v>
      </c>
      <c r="Q36" s="151"/>
      <c r="R36" s="151"/>
      <c r="S36" s="165"/>
      <c r="T36" s="149"/>
      <c r="U36" s="164"/>
      <c r="V36" s="187"/>
      <c r="W36" s="16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GT36" s="69">
        <v>9</v>
      </c>
      <c r="GU36" s="69">
        <v>9</v>
      </c>
      <c r="GV36" s="69">
        <v>25</v>
      </c>
      <c r="GW36" s="69">
        <v>21</v>
      </c>
      <c r="GX36" s="69">
        <v>4300</v>
      </c>
    </row>
    <row r="37" spans="1:206" s="4" customFormat="1" ht="12" customHeight="1">
      <c r="A37" s="143">
        <v>107020103000000</v>
      </c>
      <c r="B37" s="64">
        <v>2</v>
      </c>
      <c r="C37" s="82" t="s">
        <v>22</v>
      </c>
      <c r="D37" s="83"/>
      <c r="E37" s="67">
        <v>38</v>
      </c>
      <c r="F37" s="67">
        <v>38</v>
      </c>
      <c r="G37" s="67">
        <v>100</v>
      </c>
      <c r="H37" s="84">
        <v>0</v>
      </c>
      <c r="I37" s="67">
        <v>72</v>
      </c>
      <c r="J37" s="67">
        <v>53</v>
      </c>
      <c r="K37" s="67">
        <v>73.61111111111111</v>
      </c>
      <c r="L37" s="84">
        <v>19</v>
      </c>
      <c r="M37" s="123">
        <v>7013</v>
      </c>
      <c r="N37" s="69">
        <v>4866</v>
      </c>
      <c r="O37" s="69">
        <v>5045</v>
      </c>
      <c r="P37" s="123">
        <v>71.93782974475972</v>
      </c>
      <c r="Q37" s="193"/>
      <c r="R37" s="151"/>
      <c r="S37" s="165"/>
      <c r="T37" s="149"/>
      <c r="U37" s="164"/>
      <c r="V37" s="187"/>
      <c r="W37" s="16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GT37" s="69">
        <v>38</v>
      </c>
      <c r="GU37" s="69">
        <v>38</v>
      </c>
      <c r="GV37" s="69">
        <v>72</v>
      </c>
      <c r="GW37" s="69">
        <v>55</v>
      </c>
      <c r="GX37" s="69">
        <v>6500</v>
      </c>
    </row>
    <row r="38" spans="1:206" s="4" customFormat="1" ht="12" customHeight="1">
      <c r="A38" s="143">
        <v>107020104000000</v>
      </c>
      <c r="B38" s="64">
        <v>3</v>
      </c>
      <c r="C38" s="82" t="s">
        <v>25</v>
      </c>
      <c r="D38" s="83"/>
      <c r="E38" s="67">
        <v>38</v>
      </c>
      <c r="F38" s="67">
        <v>38</v>
      </c>
      <c r="G38" s="67">
        <v>100</v>
      </c>
      <c r="H38" s="84">
        <v>0</v>
      </c>
      <c r="I38" s="67">
        <v>131</v>
      </c>
      <c r="J38" s="67">
        <v>100</v>
      </c>
      <c r="K38" s="67">
        <v>76.33587786259542</v>
      </c>
      <c r="L38" s="84">
        <v>31</v>
      </c>
      <c r="M38" s="123">
        <v>12496</v>
      </c>
      <c r="N38" s="69">
        <v>10562</v>
      </c>
      <c r="O38" s="69">
        <v>11072</v>
      </c>
      <c r="P38" s="123">
        <v>88.60435339308579</v>
      </c>
      <c r="Q38" s="193"/>
      <c r="R38" s="151"/>
      <c r="S38" s="165"/>
      <c r="T38" s="149"/>
      <c r="U38" s="164"/>
      <c r="V38" s="187"/>
      <c r="W38" s="16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GT38" s="69">
        <v>38</v>
      </c>
      <c r="GU38" s="69">
        <v>38</v>
      </c>
      <c r="GV38" s="69">
        <v>131</v>
      </c>
      <c r="GW38" s="69">
        <v>102</v>
      </c>
      <c r="GX38" s="69">
        <v>12000</v>
      </c>
    </row>
    <row r="39" spans="1:206" s="4" customFormat="1" ht="12" customHeight="1">
      <c r="A39" s="143">
        <v>107020105000000</v>
      </c>
      <c r="B39" s="64">
        <v>4</v>
      </c>
      <c r="C39" s="82" t="s">
        <v>27</v>
      </c>
      <c r="D39" s="83"/>
      <c r="E39" s="67">
        <v>46</v>
      </c>
      <c r="F39" s="67">
        <v>46</v>
      </c>
      <c r="G39" s="67">
        <v>100</v>
      </c>
      <c r="H39" s="84">
        <v>0</v>
      </c>
      <c r="I39" s="67">
        <v>120</v>
      </c>
      <c r="J39" s="67">
        <v>103</v>
      </c>
      <c r="K39" s="67">
        <v>85.83333333333333</v>
      </c>
      <c r="L39" s="84">
        <v>17</v>
      </c>
      <c r="M39" s="123">
        <v>13531</v>
      </c>
      <c r="N39" s="69">
        <v>12593</v>
      </c>
      <c r="O39" s="69">
        <v>13164</v>
      </c>
      <c r="P39" s="123">
        <v>97.28770970364349</v>
      </c>
      <c r="Q39" s="193"/>
      <c r="R39" s="151"/>
      <c r="S39" s="165"/>
      <c r="T39" s="149"/>
      <c r="U39" s="164"/>
      <c r="V39" s="187"/>
      <c r="W39" s="16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GT39" s="69">
        <v>46</v>
      </c>
      <c r="GU39" s="69">
        <v>46</v>
      </c>
      <c r="GV39" s="69">
        <v>120</v>
      </c>
      <c r="GW39" s="69">
        <v>104</v>
      </c>
      <c r="GX39" s="69">
        <v>13500</v>
      </c>
    </row>
    <row r="40" spans="1:206" s="4" customFormat="1" ht="12" customHeight="1">
      <c r="A40" s="143">
        <v>107020102000000</v>
      </c>
      <c r="B40" s="64"/>
      <c r="C40" s="82" t="s">
        <v>1</v>
      </c>
      <c r="D40" s="83"/>
      <c r="E40" s="67">
        <v>2</v>
      </c>
      <c r="F40" s="67">
        <v>2</v>
      </c>
      <c r="G40" s="67">
        <v>100</v>
      </c>
      <c r="H40" s="84">
        <v>0</v>
      </c>
      <c r="I40" s="67">
        <v>2</v>
      </c>
      <c r="J40" s="67">
        <v>1</v>
      </c>
      <c r="K40" s="67">
        <v>50</v>
      </c>
      <c r="L40" s="84">
        <v>1</v>
      </c>
      <c r="M40" s="123">
        <v>243</v>
      </c>
      <c r="N40" s="69">
        <v>123</v>
      </c>
      <c r="O40" s="69">
        <v>136</v>
      </c>
      <c r="P40" s="123">
        <v>55.96707818930041</v>
      </c>
      <c r="Q40" s="193"/>
      <c r="R40" s="151"/>
      <c r="S40" s="165"/>
      <c r="T40" s="149"/>
      <c r="U40" s="164"/>
      <c r="V40" s="187"/>
      <c r="W40" s="16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GT40" s="69">
        <v>2</v>
      </c>
      <c r="GU40" s="69">
        <v>2</v>
      </c>
      <c r="GV40" s="69">
        <v>2</v>
      </c>
      <c r="GW40" s="69">
        <v>1</v>
      </c>
      <c r="GX40" s="69">
        <v>200</v>
      </c>
    </row>
    <row r="41" spans="1:206" s="4" customFormat="1" ht="12" customHeight="1">
      <c r="A41" s="144"/>
      <c r="B41" s="85" t="s">
        <v>121</v>
      </c>
      <c r="C41" s="82"/>
      <c r="D41" s="83"/>
      <c r="E41" s="67"/>
      <c r="F41" s="67"/>
      <c r="G41" s="67"/>
      <c r="H41" s="84" t="s">
        <v>166</v>
      </c>
      <c r="I41" s="67"/>
      <c r="J41" s="67"/>
      <c r="K41" s="67"/>
      <c r="L41" s="84" t="s">
        <v>166</v>
      </c>
      <c r="M41" s="123"/>
      <c r="N41" s="69"/>
      <c r="O41" s="69"/>
      <c r="P41" s="123"/>
      <c r="Q41" s="151"/>
      <c r="R41" s="151"/>
      <c r="S41" s="165"/>
      <c r="T41" s="149"/>
      <c r="U41" s="164"/>
      <c r="V41" s="187"/>
      <c r="W41" s="16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GT41" s="69"/>
      <c r="GU41" s="69"/>
      <c r="GV41" s="69"/>
      <c r="GW41" s="69"/>
      <c r="GX41" s="69"/>
    </row>
    <row r="42" spans="1:206" s="4" customFormat="1" ht="12" customHeight="1">
      <c r="A42" s="143">
        <v>107020201000000</v>
      </c>
      <c r="B42" s="64">
        <v>5</v>
      </c>
      <c r="C42" s="82" t="s">
        <v>20</v>
      </c>
      <c r="D42" s="83"/>
      <c r="E42" s="67">
        <v>8</v>
      </c>
      <c r="F42" s="67">
        <v>8</v>
      </c>
      <c r="G42" s="67">
        <v>100</v>
      </c>
      <c r="H42" s="84">
        <v>0</v>
      </c>
      <c r="I42" s="67">
        <v>6</v>
      </c>
      <c r="J42" s="67">
        <v>5</v>
      </c>
      <c r="K42" s="67">
        <v>83.33333333333334</v>
      </c>
      <c r="L42" s="84">
        <v>1</v>
      </c>
      <c r="M42" s="123">
        <v>2251</v>
      </c>
      <c r="N42" s="69">
        <v>2356</v>
      </c>
      <c r="O42" s="69">
        <v>2488</v>
      </c>
      <c r="P42" s="123">
        <v>110.52865393158595</v>
      </c>
      <c r="Q42" s="151"/>
      <c r="R42" s="151"/>
      <c r="S42" s="165"/>
      <c r="T42" s="149"/>
      <c r="U42" s="164"/>
      <c r="V42" s="187"/>
      <c r="W42" s="16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GT42" s="69">
        <v>8</v>
      </c>
      <c r="GU42" s="69">
        <v>8</v>
      </c>
      <c r="GV42" s="69">
        <v>6</v>
      </c>
      <c r="GW42" s="69">
        <v>5</v>
      </c>
      <c r="GX42" s="69">
        <v>2400</v>
      </c>
    </row>
    <row r="43" spans="1:206" s="4" customFormat="1" ht="12" customHeight="1">
      <c r="A43" s="143">
        <v>107020202000000</v>
      </c>
      <c r="B43" s="64">
        <v>6</v>
      </c>
      <c r="C43" s="82" t="s">
        <v>21</v>
      </c>
      <c r="D43" s="83"/>
      <c r="E43" s="67">
        <v>75</v>
      </c>
      <c r="F43" s="67">
        <v>75</v>
      </c>
      <c r="G43" s="67">
        <v>100</v>
      </c>
      <c r="H43" s="84">
        <v>0</v>
      </c>
      <c r="I43" s="67">
        <v>184</v>
      </c>
      <c r="J43" s="67">
        <v>141</v>
      </c>
      <c r="K43" s="67">
        <v>76.63043478260869</v>
      </c>
      <c r="L43" s="84">
        <v>43</v>
      </c>
      <c r="M43" s="123">
        <v>23629</v>
      </c>
      <c r="N43" s="69">
        <v>22102</v>
      </c>
      <c r="O43" s="69">
        <v>22895</v>
      </c>
      <c r="P43" s="123">
        <v>96.89364763637901</v>
      </c>
      <c r="Q43" s="193"/>
      <c r="R43" s="151"/>
      <c r="S43" s="165"/>
      <c r="T43" s="149"/>
      <c r="U43" s="164"/>
      <c r="V43" s="187"/>
      <c r="W43" s="16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GT43" s="69">
        <v>75</v>
      </c>
      <c r="GU43" s="69">
        <v>75</v>
      </c>
      <c r="GV43" s="69">
        <v>184</v>
      </c>
      <c r="GW43" s="69">
        <v>143</v>
      </c>
      <c r="GX43" s="69">
        <v>24000</v>
      </c>
    </row>
    <row r="44" spans="1:206" s="4" customFormat="1" ht="12" customHeight="1">
      <c r="A44" s="143">
        <v>107020203000000</v>
      </c>
      <c r="B44" s="64">
        <v>7</v>
      </c>
      <c r="C44" s="82" t="s">
        <v>23</v>
      </c>
      <c r="D44" s="83"/>
      <c r="E44" s="67">
        <v>17</v>
      </c>
      <c r="F44" s="67">
        <v>17</v>
      </c>
      <c r="G44" s="67">
        <v>100</v>
      </c>
      <c r="H44" s="84">
        <v>0</v>
      </c>
      <c r="I44" s="67">
        <v>51</v>
      </c>
      <c r="J44" s="67">
        <v>39</v>
      </c>
      <c r="K44" s="67">
        <v>76.47058823529412</v>
      </c>
      <c r="L44" s="84">
        <v>12</v>
      </c>
      <c r="M44" s="123">
        <v>7583</v>
      </c>
      <c r="N44" s="69">
        <v>7667</v>
      </c>
      <c r="O44" s="69">
        <v>7952</v>
      </c>
      <c r="P44" s="123">
        <v>104.86614796254781</v>
      </c>
      <c r="Q44" s="151"/>
      <c r="R44" s="151"/>
      <c r="S44" s="165"/>
      <c r="T44" s="149"/>
      <c r="U44" s="164"/>
      <c r="V44" s="187"/>
      <c r="W44" s="16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GT44" s="69">
        <v>17</v>
      </c>
      <c r="GU44" s="69">
        <v>17</v>
      </c>
      <c r="GV44" s="69">
        <v>51</v>
      </c>
      <c r="GW44" s="69">
        <v>39</v>
      </c>
      <c r="GX44" s="69">
        <v>7500</v>
      </c>
    </row>
    <row r="45" spans="1:206" s="4" customFormat="1" ht="12" customHeight="1">
      <c r="A45" s="143">
        <v>107020204000000</v>
      </c>
      <c r="B45" s="64">
        <v>8</v>
      </c>
      <c r="C45" s="82" t="s">
        <v>24</v>
      </c>
      <c r="D45" s="83"/>
      <c r="E45" s="67">
        <v>19</v>
      </c>
      <c r="F45" s="67">
        <v>19</v>
      </c>
      <c r="G45" s="67">
        <v>100</v>
      </c>
      <c r="H45" s="84">
        <v>0</v>
      </c>
      <c r="I45" s="67">
        <v>76</v>
      </c>
      <c r="J45" s="67">
        <v>66</v>
      </c>
      <c r="K45" s="67">
        <v>86.8421052631579</v>
      </c>
      <c r="L45" s="84">
        <v>10</v>
      </c>
      <c r="M45" s="123">
        <v>9948</v>
      </c>
      <c r="N45" s="69">
        <v>9023</v>
      </c>
      <c r="O45" s="69">
        <v>9453</v>
      </c>
      <c r="P45" s="123">
        <v>95.02412545235222</v>
      </c>
      <c r="Q45" s="193"/>
      <c r="R45" s="151"/>
      <c r="S45" s="165"/>
      <c r="T45" s="149"/>
      <c r="U45" s="164"/>
      <c r="V45" s="187"/>
      <c r="W45" s="16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GT45" s="69">
        <v>19</v>
      </c>
      <c r="GU45" s="69">
        <v>19</v>
      </c>
      <c r="GV45" s="69">
        <v>76</v>
      </c>
      <c r="GW45" s="69">
        <v>66</v>
      </c>
      <c r="GX45" s="69">
        <v>9500</v>
      </c>
    </row>
    <row r="46" spans="1:206" s="4" customFormat="1" ht="12" customHeight="1">
      <c r="A46" s="143">
        <v>107020205000000</v>
      </c>
      <c r="B46" s="64">
        <v>9</v>
      </c>
      <c r="C46" s="82" t="s">
        <v>26</v>
      </c>
      <c r="D46" s="83"/>
      <c r="E46" s="67">
        <v>22</v>
      </c>
      <c r="F46" s="67">
        <v>22</v>
      </c>
      <c r="G46" s="67">
        <v>100</v>
      </c>
      <c r="H46" s="84">
        <v>0</v>
      </c>
      <c r="I46" s="67">
        <v>50</v>
      </c>
      <c r="J46" s="67">
        <v>41</v>
      </c>
      <c r="K46" s="67">
        <v>82</v>
      </c>
      <c r="L46" s="84">
        <v>9</v>
      </c>
      <c r="M46" s="123">
        <v>7246</v>
      </c>
      <c r="N46" s="69">
        <v>6647</v>
      </c>
      <c r="O46" s="69">
        <v>6888</v>
      </c>
      <c r="P46" s="123">
        <v>95.05934308584047</v>
      </c>
      <c r="Q46" s="193"/>
      <c r="R46" s="151"/>
      <c r="S46" s="165"/>
      <c r="T46" s="149"/>
      <c r="U46" s="164"/>
      <c r="V46" s="187"/>
      <c r="W46" s="16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GT46" s="69">
        <v>22</v>
      </c>
      <c r="GU46" s="69">
        <v>22</v>
      </c>
      <c r="GV46" s="69">
        <v>50</v>
      </c>
      <c r="GW46" s="69">
        <v>41</v>
      </c>
      <c r="GX46" s="69">
        <v>7000</v>
      </c>
    </row>
    <row r="47" spans="1:206" s="4" customFormat="1" ht="12" customHeight="1">
      <c r="A47" s="144"/>
      <c r="B47" s="85" t="s">
        <v>127</v>
      </c>
      <c r="C47" s="82"/>
      <c r="D47" s="83"/>
      <c r="E47" s="67"/>
      <c r="F47" s="67"/>
      <c r="G47" s="67"/>
      <c r="H47" s="84"/>
      <c r="I47" s="67"/>
      <c r="J47" s="67"/>
      <c r="K47" s="67"/>
      <c r="L47" s="84"/>
      <c r="M47" s="123"/>
      <c r="N47" s="69"/>
      <c r="O47" s="69"/>
      <c r="P47" s="123"/>
      <c r="Q47" s="151"/>
      <c r="R47" s="151"/>
      <c r="S47" s="165"/>
      <c r="T47" s="149"/>
      <c r="U47" s="164"/>
      <c r="V47" s="187"/>
      <c r="W47" s="16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GT47" s="69"/>
      <c r="GU47" s="69"/>
      <c r="GV47" s="69"/>
      <c r="GW47" s="69"/>
      <c r="GX47" s="69"/>
    </row>
    <row r="48" spans="1:206" s="4" customFormat="1" ht="12" customHeight="1">
      <c r="A48" s="143">
        <v>107020301000000</v>
      </c>
      <c r="B48" s="64">
        <v>10</v>
      </c>
      <c r="C48" s="82" t="s">
        <v>19</v>
      </c>
      <c r="D48" s="83"/>
      <c r="E48" s="67">
        <v>13</v>
      </c>
      <c r="F48" s="67">
        <v>13</v>
      </c>
      <c r="G48" s="67">
        <v>100</v>
      </c>
      <c r="H48" s="84">
        <v>0</v>
      </c>
      <c r="I48" s="67">
        <v>12</v>
      </c>
      <c r="J48" s="67">
        <v>11</v>
      </c>
      <c r="K48" s="67">
        <v>91.66666666666666</v>
      </c>
      <c r="L48" s="84">
        <v>1</v>
      </c>
      <c r="M48" s="123">
        <v>4848</v>
      </c>
      <c r="N48" s="69">
        <v>4744</v>
      </c>
      <c r="O48" s="69">
        <v>4923</v>
      </c>
      <c r="P48" s="123">
        <v>101.54702970297029</v>
      </c>
      <c r="Q48" s="151"/>
      <c r="R48" s="151"/>
      <c r="S48" s="165"/>
      <c r="T48" s="149"/>
      <c r="U48" s="164"/>
      <c r="V48" s="187"/>
      <c r="W48" s="16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GT48" s="69">
        <v>13</v>
      </c>
      <c r="GU48" s="69">
        <v>13</v>
      </c>
      <c r="GV48" s="69">
        <v>12</v>
      </c>
      <c r="GW48" s="69">
        <v>11</v>
      </c>
      <c r="GX48" s="69">
        <v>4800</v>
      </c>
    </row>
    <row r="49" spans="1:206" s="4" customFormat="1" ht="12" customHeight="1">
      <c r="A49" s="144"/>
      <c r="B49" s="85" t="s">
        <v>128</v>
      </c>
      <c r="C49" s="82"/>
      <c r="D49" s="83"/>
      <c r="E49" s="67"/>
      <c r="F49" s="67"/>
      <c r="G49" s="67"/>
      <c r="H49" s="84"/>
      <c r="I49" s="67"/>
      <c r="J49" s="67"/>
      <c r="K49" s="67"/>
      <c r="L49" s="84"/>
      <c r="M49" s="123"/>
      <c r="N49" s="69"/>
      <c r="O49" s="69"/>
      <c r="P49" s="123"/>
      <c r="Q49" s="151"/>
      <c r="R49" s="151"/>
      <c r="S49" s="165"/>
      <c r="T49" s="149"/>
      <c r="U49" s="164"/>
      <c r="V49" s="187"/>
      <c r="W49" s="16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GT49" s="69"/>
      <c r="GU49" s="69"/>
      <c r="GV49" s="69"/>
      <c r="GW49" s="69"/>
      <c r="GX49" s="69"/>
    </row>
    <row r="50" spans="1:206" s="126" customFormat="1" ht="12" customHeight="1">
      <c r="A50" s="144"/>
      <c r="B50" s="127">
        <v>0</v>
      </c>
      <c r="C50" s="128" t="s">
        <v>129</v>
      </c>
      <c r="D50" s="129"/>
      <c r="E50" s="51"/>
      <c r="F50" s="51"/>
      <c r="G50" s="24"/>
      <c r="H50" s="24"/>
      <c r="I50" s="130"/>
      <c r="J50" s="130"/>
      <c r="K50" s="131"/>
      <c r="L50" s="132"/>
      <c r="M50" s="134"/>
      <c r="N50" s="133"/>
      <c r="O50" s="133"/>
      <c r="P50" s="134"/>
      <c r="Q50" s="194"/>
      <c r="R50" s="194"/>
      <c r="S50" s="195"/>
      <c r="T50" s="154"/>
      <c r="U50" s="164"/>
      <c r="V50" s="187"/>
      <c r="W50" s="169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GT50" s="133"/>
      <c r="GU50" s="133"/>
      <c r="GV50" s="133"/>
      <c r="GW50" s="133"/>
      <c r="GX50" s="133"/>
    </row>
    <row r="51" spans="1:206" s="2" customFormat="1" ht="12" customHeight="1">
      <c r="A51" s="146"/>
      <c r="B51" s="239" t="s">
        <v>122</v>
      </c>
      <c r="C51" s="240"/>
      <c r="D51" s="241"/>
      <c r="E51" s="78">
        <v>287</v>
      </c>
      <c r="F51" s="78">
        <v>287</v>
      </c>
      <c r="G51" s="78">
        <v>100</v>
      </c>
      <c r="H51" s="87">
        <v>0</v>
      </c>
      <c r="I51" s="87">
        <v>729</v>
      </c>
      <c r="J51" s="87">
        <v>581</v>
      </c>
      <c r="K51" s="78">
        <v>79.69821673525377</v>
      </c>
      <c r="L51" s="87">
        <v>148</v>
      </c>
      <c r="M51" s="79">
        <v>92690</v>
      </c>
      <c r="N51" s="209">
        <f>SUM(N36:N50)</f>
        <v>84988</v>
      </c>
      <c r="O51" s="78">
        <v>88446</v>
      </c>
      <c r="P51" s="78">
        <v>95.42129679577084</v>
      </c>
      <c r="Q51" s="166"/>
      <c r="R51" s="166"/>
      <c r="S51" s="166"/>
      <c r="T51" s="152"/>
      <c r="U51" s="164"/>
      <c r="V51" s="187"/>
      <c r="W51" s="169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GT51" s="79">
        <v>287</v>
      </c>
      <c r="GU51" s="79">
        <v>287</v>
      </c>
      <c r="GV51" s="79">
        <v>729</v>
      </c>
      <c r="GW51" s="79">
        <v>588</v>
      </c>
      <c r="GX51" s="79">
        <v>91700</v>
      </c>
    </row>
    <row r="52" spans="13:206" ht="12.75">
      <c r="M52" s="135"/>
      <c r="N52" s="135"/>
      <c r="U52" s="164"/>
      <c r="V52" s="187"/>
      <c r="W52" s="169"/>
      <c r="GT52" s="136">
        <v>287</v>
      </c>
      <c r="GU52" s="136">
        <v>287</v>
      </c>
      <c r="GV52" s="136">
        <v>729</v>
      </c>
      <c r="GW52" s="136">
        <v>588</v>
      </c>
      <c r="GX52" s="136">
        <v>91700</v>
      </c>
    </row>
    <row r="53" spans="1:57" s="6" customFormat="1" ht="15" customHeight="1">
      <c r="A53" s="215" t="s">
        <v>93</v>
      </c>
      <c r="B53" s="215"/>
      <c r="C53" s="215"/>
      <c r="D53" s="215"/>
      <c r="E53" s="215"/>
      <c r="F53" s="215"/>
      <c r="G53" s="215"/>
      <c r="H53" s="215"/>
      <c r="I53" s="216"/>
      <c r="J53" s="216"/>
      <c r="K53" s="216"/>
      <c r="L53" s="216"/>
      <c r="M53" s="216"/>
      <c r="N53" s="216"/>
      <c r="O53" s="216"/>
      <c r="P53" s="216"/>
      <c r="Q53" s="148"/>
      <c r="R53" s="148"/>
      <c r="S53" s="148"/>
      <c r="T53" s="148"/>
      <c r="U53" s="164"/>
      <c r="V53" s="187"/>
      <c r="W53" s="169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</row>
    <row r="54" spans="1:57" s="4" customFormat="1" ht="12" customHeight="1">
      <c r="A54" s="237" t="s">
        <v>131</v>
      </c>
      <c r="B54" s="237"/>
      <c r="C54" s="237"/>
      <c r="D54" s="237"/>
      <c r="E54" s="237"/>
      <c r="F54" s="237"/>
      <c r="G54" s="237"/>
      <c r="H54" s="237"/>
      <c r="I54" s="216"/>
      <c r="J54" s="216"/>
      <c r="K54" s="216"/>
      <c r="L54" s="216"/>
      <c r="M54" s="216"/>
      <c r="N54" s="216"/>
      <c r="O54" s="216"/>
      <c r="P54" s="216"/>
      <c r="Q54" s="149"/>
      <c r="R54" s="149"/>
      <c r="S54" s="149"/>
      <c r="T54" s="149"/>
      <c r="U54" s="164"/>
      <c r="V54" s="187"/>
      <c r="W54" s="16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</row>
    <row r="55" spans="1:57" s="4" customFormat="1" ht="12" customHeight="1">
      <c r="A55" s="80"/>
      <c r="B55" s="80"/>
      <c r="C55" s="80"/>
      <c r="D55" s="80"/>
      <c r="E55" s="80"/>
      <c r="F55" s="80"/>
      <c r="G55" s="80"/>
      <c r="H55" s="80"/>
      <c r="I55" s="5"/>
      <c r="J55" s="5"/>
      <c r="K55" s="5"/>
      <c r="L55" s="5"/>
      <c r="M55" s="5"/>
      <c r="N55" s="5"/>
      <c r="O55" s="118"/>
      <c r="P55" s="5"/>
      <c r="Q55" s="190"/>
      <c r="R55" s="189"/>
      <c r="S55" s="190"/>
      <c r="T55" s="149"/>
      <c r="U55" s="164"/>
      <c r="V55" s="187"/>
      <c r="W55" s="16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</row>
    <row r="56" spans="1:57" s="2" customFormat="1" ht="12" customHeight="1">
      <c r="A56" s="238" t="s">
        <v>201</v>
      </c>
      <c r="B56" s="238"/>
      <c r="C56" s="238"/>
      <c r="D56" s="238"/>
      <c r="E56" s="238"/>
      <c r="F56" s="238"/>
      <c r="G56" s="238"/>
      <c r="H56" s="238"/>
      <c r="I56" s="216"/>
      <c r="J56" s="216"/>
      <c r="K56" s="216"/>
      <c r="L56" s="216"/>
      <c r="M56" s="216"/>
      <c r="N56" s="216"/>
      <c r="O56" s="216"/>
      <c r="P56" s="216"/>
      <c r="Q56" s="152"/>
      <c r="R56" s="152"/>
      <c r="S56" s="152"/>
      <c r="T56" s="152"/>
      <c r="U56" s="164"/>
      <c r="V56" s="187"/>
      <c r="W56" s="169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</row>
    <row r="57" spans="1:57" s="4" customFormat="1" ht="12" customHeight="1">
      <c r="A57" s="219"/>
      <c r="B57" s="219"/>
      <c r="C57" s="219"/>
      <c r="D57" s="219"/>
      <c r="E57" s="219"/>
      <c r="F57" s="219"/>
      <c r="G57" s="219"/>
      <c r="H57" s="219"/>
      <c r="I57" s="216"/>
      <c r="J57" s="216"/>
      <c r="K57" s="216"/>
      <c r="L57" s="216"/>
      <c r="M57" s="216"/>
      <c r="N57" s="216"/>
      <c r="O57" s="216"/>
      <c r="P57" s="216"/>
      <c r="Q57" s="149"/>
      <c r="R57" s="149"/>
      <c r="S57" s="149"/>
      <c r="T57" s="149"/>
      <c r="U57" s="164"/>
      <c r="V57" s="187"/>
      <c r="W57" s="16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</row>
    <row r="58" spans="1:57" s="4" customFormat="1" ht="12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118"/>
      <c r="P58" s="59"/>
      <c r="Q58" s="163"/>
      <c r="R58" s="189"/>
      <c r="S58" s="163"/>
      <c r="T58" s="149"/>
      <c r="U58" s="164"/>
      <c r="V58" s="187"/>
      <c r="W58" s="16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</row>
    <row r="59" spans="1:45" s="181" customFormat="1" ht="12" customHeight="1">
      <c r="A59" s="227" t="s">
        <v>224</v>
      </c>
      <c r="B59" s="220" t="s">
        <v>114</v>
      </c>
      <c r="C59" s="221"/>
      <c r="D59" s="227" t="s">
        <v>225</v>
      </c>
      <c r="E59" s="224" t="s">
        <v>157</v>
      </c>
      <c r="F59" s="225"/>
      <c r="G59" s="225"/>
      <c r="H59" s="226"/>
      <c r="I59" s="224" t="s">
        <v>115</v>
      </c>
      <c r="J59" s="225"/>
      <c r="K59" s="225"/>
      <c r="L59" s="226"/>
      <c r="M59" s="224" t="s">
        <v>158</v>
      </c>
      <c r="N59" s="225"/>
      <c r="O59" s="225"/>
      <c r="P59" s="226"/>
      <c r="Q59" s="267"/>
      <c r="R59" s="267"/>
      <c r="S59" s="267"/>
      <c r="T59" s="186"/>
      <c r="U59" s="164"/>
      <c r="V59" s="187"/>
      <c r="W59" s="169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</row>
    <row r="60" spans="1:45" s="181" customFormat="1" ht="12" customHeight="1">
      <c r="A60" s="228"/>
      <c r="B60" s="222"/>
      <c r="C60" s="223"/>
      <c r="D60" s="228"/>
      <c r="E60" s="230" t="s">
        <v>116</v>
      </c>
      <c r="F60" s="224" t="s">
        <v>117</v>
      </c>
      <c r="G60" s="226"/>
      <c r="H60" s="230" t="s">
        <v>118</v>
      </c>
      <c r="I60" s="230" t="s">
        <v>116</v>
      </c>
      <c r="J60" s="224" t="s">
        <v>117</v>
      </c>
      <c r="K60" s="226"/>
      <c r="L60" s="230" t="s">
        <v>118</v>
      </c>
      <c r="M60" s="227" t="s">
        <v>226</v>
      </c>
      <c r="N60" s="212" t="s">
        <v>161</v>
      </c>
      <c r="O60" s="213"/>
      <c r="P60" s="214"/>
      <c r="Q60" s="268"/>
      <c r="R60" s="267"/>
      <c r="S60" s="267"/>
      <c r="T60" s="186"/>
      <c r="U60" s="164"/>
      <c r="V60" s="187"/>
      <c r="W60" s="169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</row>
    <row r="61" spans="1:45" s="181" customFormat="1" ht="22.5">
      <c r="A61" s="229"/>
      <c r="B61" s="232" t="s">
        <v>202</v>
      </c>
      <c r="C61" s="233"/>
      <c r="D61" s="229"/>
      <c r="E61" s="231"/>
      <c r="F61" s="182" t="s">
        <v>163</v>
      </c>
      <c r="G61" s="180" t="s">
        <v>119</v>
      </c>
      <c r="H61" s="231"/>
      <c r="I61" s="231"/>
      <c r="J61" s="182" t="s">
        <v>163</v>
      </c>
      <c r="K61" s="180" t="s">
        <v>119</v>
      </c>
      <c r="L61" s="231"/>
      <c r="M61" s="229"/>
      <c r="N61" s="207" t="s">
        <v>240</v>
      </c>
      <c r="O61" s="207" t="s">
        <v>241</v>
      </c>
      <c r="P61" s="208" t="s">
        <v>119</v>
      </c>
      <c r="Q61" s="268"/>
      <c r="R61" s="192"/>
      <c r="S61" s="191"/>
      <c r="T61" s="186"/>
      <c r="U61" s="164"/>
      <c r="V61" s="187"/>
      <c r="W61" s="169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</row>
    <row r="62" spans="1:57" s="4" customFormat="1" ht="12" customHeight="1">
      <c r="A62" s="142"/>
      <c r="B62" s="60" t="s">
        <v>121</v>
      </c>
      <c r="C62" s="61"/>
      <c r="D62" s="61"/>
      <c r="E62" s="62"/>
      <c r="F62" s="62"/>
      <c r="G62" s="62"/>
      <c r="H62" s="62"/>
      <c r="I62" s="62"/>
      <c r="J62" s="62"/>
      <c r="K62" s="62"/>
      <c r="L62" s="62"/>
      <c r="M62" s="63"/>
      <c r="N62" s="63"/>
      <c r="O62" s="63"/>
      <c r="P62" s="62"/>
      <c r="Q62" s="164"/>
      <c r="R62" s="164"/>
      <c r="S62" s="149"/>
      <c r="T62" s="155"/>
      <c r="U62" s="164"/>
      <c r="V62" s="187"/>
      <c r="W62" s="169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</row>
    <row r="63" spans="1:206" s="4" customFormat="1" ht="12" customHeight="1">
      <c r="A63" s="143">
        <v>107020206000000</v>
      </c>
      <c r="B63" s="64">
        <v>1</v>
      </c>
      <c r="C63" s="82" t="s">
        <v>111</v>
      </c>
      <c r="D63" s="82"/>
      <c r="E63" s="67">
        <v>20</v>
      </c>
      <c r="F63" s="67">
        <v>20</v>
      </c>
      <c r="G63" s="67">
        <v>100</v>
      </c>
      <c r="H63" s="84">
        <v>0</v>
      </c>
      <c r="I63" s="67">
        <v>10</v>
      </c>
      <c r="J63" s="67">
        <v>9</v>
      </c>
      <c r="K63" s="67">
        <v>90</v>
      </c>
      <c r="L63" s="84">
        <v>1</v>
      </c>
      <c r="M63" s="123">
        <v>6324</v>
      </c>
      <c r="N63" s="69">
        <v>5603</v>
      </c>
      <c r="O63" s="69">
        <v>5734</v>
      </c>
      <c r="P63" s="204">
        <v>90.67046173308033</v>
      </c>
      <c r="Q63" s="193"/>
      <c r="R63" s="151"/>
      <c r="S63" s="165"/>
      <c r="T63" s="156"/>
      <c r="U63" s="164"/>
      <c r="V63" s="187"/>
      <c r="W63" s="169"/>
      <c r="X63" s="151"/>
      <c r="Y63" s="151"/>
      <c r="Z63" s="157"/>
      <c r="AA63" s="157"/>
      <c r="AB63" s="157"/>
      <c r="AC63" s="157"/>
      <c r="AD63" s="157"/>
      <c r="AE63" s="157"/>
      <c r="AF63" s="157"/>
      <c r="AG63" s="157"/>
      <c r="AH63" s="158"/>
      <c r="AI63" s="157"/>
      <c r="AJ63" s="157"/>
      <c r="AK63" s="157"/>
      <c r="AL63" s="158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GT63" s="69">
        <v>20</v>
      </c>
      <c r="GU63" s="69">
        <v>20</v>
      </c>
      <c r="GV63" s="69">
        <v>10</v>
      </c>
      <c r="GW63" s="69">
        <v>9</v>
      </c>
      <c r="GX63" s="69">
        <v>6000</v>
      </c>
    </row>
    <row r="64" spans="1:206" s="4" customFormat="1" ht="12" customHeight="1">
      <c r="A64" s="143">
        <v>107020207000000</v>
      </c>
      <c r="B64" s="64">
        <v>2</v>
      </c>
      <c r="C64" s="82" t="s">
        <v>31</v>
      </c>
      <c r="D64" s="82"/>
      <c r="E64" s="67">
        <v>25</v>
      </c>
      <c r="F64" s="67">
        <v>25</v>
      </c>
      <c r="G64" s="67">
        <v>100</v>
      </c>
      <c r="H64" s="84">
        <v>0</v>
      </c>
      <c r="I64" s="67">
        <v>32</v>
      </c>
      <c r="J64" s="67">
        <v>27</v>
      </c>
      <c r="K64" s="67">
        <v>84.375</v>
      </c>
      <c r="L64" s="84">
        <v>5</v>
      </c>
      <c r="M64" s="123">
        <v>10313</v>
      </c>
      <c r="N64" s="69">
        <v>8871</v>
      </c>
      <c r="O64" s="69">
        <v>9099</v>
      </c>
      <c r="P64" s="204">
        <v>88.22844952971977</v>
      </c>
      <c r="Q64" s="193"/>
      <c r="R64" s="151"/>
      <c r="S64" s="165"/>
      <c r="T64" s="156"/>
      <c r="U64" s="164"/>
      <c r="V64" s="187"/>
      <c r="W64" s="169"/>
      <c r="X64" s="151"/>
      <c r="Y64" s="151"/>
      <c r="Z64" s="157"/>
      <c r="AA64" s="157"/>
      <c r="AB64" s="157"/>
      <c r="AC64" s="157"/>
      <c r="AD64" s="157"/>
      <c r="AE64" s="157"/>
      <c r="AF64" s="157"/>
      <c r="AG64" s="157"/>
      <c r="AH64" s="158"/>
      <c r="AI64" s="157"/>
      <c r="AJ64" s="157"/>
      <c r="AK64" s="157"/>
      <c r="AL64" s="158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GT64" s="69">
        <v>27</v>
      </c>
      <c r="GU64" s="69">
        <v>27</v>
      </c>
      <c r="GV64" s="69">
        <v>32</v>
      </c>
      <c r="GW64" s="69">
        <v>27</v>
      </c>
      <c r="GX64" s="69">
        <v>9500</v>
      </c>
    </row>
    <row r="65" spans="1:206" s="4" customFormat="1" ht="12" customHeight="1">
      <c r="A65" s="144"/>
      <c r="B65" s="71" t="s">
        <v>127</v>
      </c>
      <c r="C65" s="88"/>
      <c r="D65" s="88"/>
      <c r="E65" s="67"/>
      <c r="F65" s="67"/>
      <c r="G65" s="67"/>
      <c r="H65" s="70"/>
      <c r="I65" s="67"/>
      <c r="J65" s="67"/>
      <c r="K65" s="67"/>
      <c r="L65" s="70"/>
      <c r="M65" s="123"/>
      <c r="N65" s="69"/>
      <c r="O65" s="69"/>
      <c r="P65" s="204"/>
      <c r="Q65" s="151"/>
      <c r="R65" s="151"/>
      <c r="S65" s="165"/>
      <c r="T65" s="156"/>
      <c r="U65" s="164"/>
      <c r="V65" s="187"/>
      <c r="W65" s="169"/>
      <c r="X65" s="151"/>
      <c r="Y65" s="151"/>
      <c r="Z65" s="157"/>
      <c r="AA65" s="157"/>
      <c r="AB65" s="157"/>
      <c r="AC65" s="157"/>
      <c r="AD65" s="157"/>
      <c r="AE65" s="157"/>
      <c r="AF65" s="157"/>
      <c r="AG65" s="157"/>
      <c r="AH65" s="158"/>
      <c r="AI65" s="157"/>
      <c r="AJ65" s="157"/>
      <c r="AK65" s="157"/>
      <c r="AL65" s="158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GT65" s="69"/>
      <c r="GU65" s="69"/>
      <c r="GV65" s="69"/>
      <c r="GW65" s="69"/>
      <c r="GX65" s="69"/>
    </row>
    <row r="66" spans="1:206" s="4" customFormat="1" ht="12" customHeight="1">
      <c r="A66" s="143">
        <v>107020302000000</v>
      </c>
      <c r="B66" s="64">
        <v>3</v>
      </c>
      <c r="C66" s="82" t="s">
        <v>28</v>
      </c>
      <c r="D66" s="82"/>
      <c r="E66" s="67">
        <v>8</v>
      </c>
      <c r="F66" s="67">
        <v>8</v>
      </c>
      <c r="G66" s="67">
        <v>100</v>
      </c>
      <c r="H66" s="84">
        <v>0</v>
      </c>
      <c r="I66" s="67">
        <v>12</v>
      </c>
      <c r="J66" s="67">
        <v>12</v>
      </c>
      <c r="K66" s="67">
        <v>100</v>
      </c>
      <c r="L66" s="84">
        <v>0</v>
      </c>
      <c r="M66" s="123">
        <v>3461</v>
      </c>
      <c r="N66" s="69">
        <v>3539</v>
      </c>
      <c r="O66" s="69">
        <v>3624</v>
      </c>
      <c r="P66" s="204">
        <v>104.70962149667726</v>
      </c>
      <c r="Q66" s="151"/>
      <c r="R66" s="151"/>
      <c r="S66" s="165"/>
      <c r="T66" s="156"/>
      <c r="U66" s="164"/>
      <c r="V66" s="187"/>
      <c r="W66" s="169"/>
      <c r="X66" s="151"/>
      <c r="Y66" s="151"/>
      <c r="Z66" s="157"/>
      <c r="AA66" s="157"/>
      <c r="AB66" s="157"/>
      <c r="AC66" s="157"/>
      <c r="AD66" s="157"/>
      <c r="AE66" s="157"/>
      <c r="AF66" s="157"/>
      <c r="AG66" s="157"/>
      <c r="AH66" s="158"/>
      <c r="AI66" s="157"/>
      <c r="AJ66" s="157"/>
      <c r="AK66" s="157"/>
      <c r="AL66" s="158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GT66" s="69">
        <v>8</v>
      </c>
      <c r="GU66" s="69">
        <v>8</v>
      </c>
      <c r="GV66" s="69">
        <v>12</v>
      </c>
      <c r="GW66" s="69">
        <v>12</v>
      </c>
      <c r="GX66" s="69">
        <v>3600</v>
      </c>
    </row>
    <row r="67" spans="1:206" s="4" customFormat="1" ht="12" customHeight="1">
      <c r="A67" s="143">
        <v>107020303000000</v>
      </c>
      <c r="B67" s="64">
        <v>4</v>
      </c>
      <c r="C67" s="82" t="s">
        <v>29</v>
      </c>
      <c r="D67" s="82"/>
      <c r="E67" s="67">
        <v>48</v>
      </c>
      <c r="F67" s="67">
        <v>48</v>
      </c>
      <c r="G67" s="67">
        <v>100</v>
      </c>
      <c r="H67" s="84">
        <v>0</v>
      </c>
      <c r="I67" s="67">
        <v>69</v>
      </c>
      <c r="J67" s="67">
        <v>39</v>
      </c>
      <c r="K67" s="67">
        <v>56.52173913043478</v>
      </c>
      <c r="L67" s="84">
        <v>30</v>
      </c>
      <c r="M67" s="123">
        <v>17211</v>
      </c>
      <c r="N67" s="69">
        <v>14852</v>
      </c>
      <c r="O67" s="69">
        <v>15275</v>
      </c>
      <c r="P67" s="204">
        <v>88.7513799314392</v>
      </c>
      <c r="Q67" s="193"/>
      <c r="R67" s="151"/>
      <c r="S67" s="165"/>
      <c r="T67" s="156"/>
      <c r="U67" s="164"/>
      <c r="V67" s="187"/>
      <c r="W67" s="169"/>
      <c r="X67" s="151"/>
      <c r="Y67" s="151"/>
      <c r="Z67" s="157"/>
      <c r="AA67" s="157"/>
      <c r="AB67" s="157"/>
      <c r="AC67" s="157"/>
      <c r="AD67" s="157"/>
      <c r="AE67" s="157"/>
      <c r="AF67" s="157"/>
      <c r="AG67" s="157"/>
      <c r="AH67" s="158"/>
      <c r="AI67" s="157"/>
      <c r="AJ67" s="157"/>
      <c r="AK67" s="157"/>
      <c r="AL67" s="158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GT67" s="69">
        <v>48</v>
      </c>
      <c r="GU67" s="69">
        <v>48</v>
      </c>
      <c r="GV67" s="69">
        <v>69</v>
      </c>
      <c r="GW67" s="69">
        <v>36</v>
      </c>
      <c r="GX67" s="69">
        <v>17000</v>
      </c>
    </row>
    <row r="68" spans="1:206" s="4" customFormat="1" ht="12" customHeight="1">
      <c r="A68" s="143">
        <v>107020304000000</v>
      </c>
      <c r="B68" s="64">
        <v>5</v>
      </c>
      <c r="C68" s="82" t="s">
        <v>30</v>
      </c>
      <c r="D68" s="82"/>
      <c r="E68" s="67">
        <v>24</v>
      </c>
      <c r="F68" s="67">
        <v>24</v>
      </c>
      <c r="G68" s="67">
        <v>100</v>
      </c>
      <c r="H68" s="84">
        <v>0</v>
      </c>
      <c r="I68" s="67">
        <v>14</v>
      </c>
      <c r="J68" s="67">
        <v>12</v>
      </c>
      <c r="K68" s="67">
        <v>85.71428571428571</v>
      </c>
      <c r="L68" s="84">
        <v>2</v>
      </c>
      <c r="M68" s="123">
        <v>7103</v>
      </c>
      <c r="N68" s="69">
        <v>7055</v>
      </c>
      <c r="O68" s="69">
        <v>7158</v>
      </c>
      <c r="P68" s="204">
        <v>100.77432070955933</v>
      </c>
      <c r="Q68" s="151"/>
      <c r="R68" s="151"/>
      <c r="S68" s="165"/>
      <c r="T68" s="156"/>
      <c r="U68" s="164"/>
      <c r="V68" s="187"/>
      <c r="W68" s="169"/>
      <c r="X68" s="151"/>
      <c r="Y68" s="151"/>
      <c r="Z68" s="157"/>
      <c r="AA68" s="157"/>
      <c r="AB68" s="157"/>
      <c r="AC68" s="157"/>
      <c r="AD68" s="157"/>
      <c r="AE68" s="157"/>
      <c r="AF68" s="157"/>
      <c r="AG68" s="157"/>
      <c r="AH68" s="158"/>
      <c r="AI68" s="157"/>
      <c r="AJ68" s="157"/>
      <c r="AK68" s="157"/>
      <c r="AL68" s="158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GT68" s="69">
        <v>24</v>
      </c>
      <c r="GU68" s="69">
        <v>24</v>
      </c>
      <c r="GV68" s="69">
        <v>14</v>
      </c>
      <c r="GW68" s="69">
        <v>12</v>
      </c>
      <c r="GX68" s="69">
        <v>7200</v>
      </c>
    </row>
    <row r="69" spans="1:206" s="4" customFormat="1" ht="12" customHeight="1">
      <c r="A69" s="143">
        <v>107020305000000</v>
      </c>
      <c r="B69" s="64">
        <v>6</v>
      </c>
      <c r="C69" s="82" t="s">
        <v>108</v>
      </c>
      <c r="D69" s="82"/>
      <c r="E69" s="67">
        <v>15</v>
      </c>
      <c r="F69" s="67">
        <v>15</v>
      </c>
      <c r="G69" s="67">
        <v>100</v>
      </c>
      <c r="H69" s="84">
        <v>0</v>
      </c>
      <c r="I69" s="67">
        <v>11</v>
      </c>
      <c r="J69" s="67">
        <v>11</v>
      </c>
      <c r="K69" s="67">
        <v>100</v>
      </c>
      <c r="L69" s="84">
        <v>0</v>
      </c>
      <c r="M69" s="123">
        <v>5333</v>
      </c>
      <c r="N69" s="69">
        <v>5124</v>
      </c>
      <c r="O69" s="69">
        <v>5242</v>
      </c>
      <c r="P69" s="204">
        <v>98.29364335270955</v>
      </c>
      <c r="Q69" s="193"/>
      <c r="R69" s="151"/>
      <c r="S69" s="165"/>
      <c r="T69" s="156"/>
      <c r="U69" s="164"/>
      <c r="V69" s="187"/>
      <c r="W69" s="169"/>
      <c r="X69" s="151"/>
      <c r="Y69" s="151"/>
      <c r="Z69" s="157"/>
      <c r="AA69" s="157"/>
      <c r="AB69" s="157"/>
      <c r="AC69" s="157"/>
      <c r="AD69" s="157"/>
      <c r="AE69" s="157"/>
      <c r="AF69" s="157"/>
      <c r="AG69" s="157"/>
      <c r="AH69" s="158"/>
      <c r="AI69" s="157"/>
      <c r="AJ69" s="157"/>
      <c r="AK69" s="157"/>
      <c r="AL69" s="158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GT69" s="69">
        <v>15</v>
      </c>
      <c r="GU69" s="69">
        <v>15</v>
      </c>
      <c r="GV69" s="69">
        <v>11</v>
      </c>
      <c r="GW69" s="69">
        <v>11</v>
      </c>
      <c r="GX69" s="69">
        <v>5200</v>
      </c>
    </row>
    <row r="70" spans="1:206" s="4" customFormat="1" ht="12" customHeight="1">
      <c r="A70" s="143">
        <v>107020306000000</v>
      </c>
      <c r="B70" s="64">
        <v>7</v>
      </c>
      <c r="C70" s="82" t="s">
        <v>32</v>
      </c>
      <c r="D70" s="82"/>
      <c r="E70" s="67">
        <v>27</v>
      </c>
      <c r="F70" s="67">
        <v>27</v>
      </c>
      <c r="G70" s="67">
        <v>100</v>
      </c>
      <c r="H70" s="84">
        <v>0</v>
      </c>
      <c r="I70" s="67">
        <v>183</v>
      </c>
      <c r="J70" s="67">
        <v>183</v>
      </c>
      <c r="K70" s="67">
        <v>100</v>
      </c>
      <c r="L70" s="84">
        <v>0</v>
      </c>
      <c r="M70" s="123">
        <v>42152</v>
      </c>
      <c r="N70" s="69">
        <v>50893</v>
      </c>
      <c r="O70" s="69">
        <v>52086</v>
      </c>
      <c r="P70" s="204">
        <v>123.56709052951224</v>
      </c>
      <c r="Q70" s="151"/>
      <c r="R70" s="151"/>
      <c r="S70" s="165"/>
      <c r="T70" s="156"/>
      <c r="U70" s="164"/>
      <c r="V70" s="187"/>
      <c r="W70" s="169"/>
      <c r="X70" s="151"/>
      <c r="Y70" s="151"/>
      <c r="Z70" s="157"/>
      <c r="AA70" s="157"/>
      <c r="AB70" s="157"/>
      <c r="AC70" s="157"/>
      <c r="AD70" s="157"/>
      <c r="AE70" s="157"/>
      <c r="AF70" s="157"/>
      <c r="AG70" s="157"/>
      <c r="AH70" s="158"/>
      <c r="AI70" s="157"/>
      <c r="AJ70" s="157"/>
      <c r="AK70" s="157"/>
      <c r="AL70" s="158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GT70" s="69">
        <v>27</v>
      </c>
      <c r="GU70" s="69">
        <v>27</v>
      </c>
      <c r="GV70" s="69">
        <v>183</v>
      </c>
      <c r="GW70" s="69">
        <v>183</v>
      </c>
      <c r="GX70" s="69">
        <v>51500</v>
      </c>
    </row>
    <row r="71" spans="1:206" s="4" customFormat="1" ht="12" customHeight="1">
      <c r="A71" s="143">
        <v>107020307000000</v>
      </c>
      <c r="B71" s="64">
        <v>8</v>
      </c>
      <c r="C71" s="82" t="s">
        <v>33</v>
      </c>
      <c r="D71" s="82"/>
      <c r="E71" s="67">
        <v>26</v>
      </c>
      <c r="F71" s="67">
        <v>26</v>
      </c>
      <c r="G71" s="67">
        <v>100</v>
      </c>
      <c r="H71" s="84">
        <v>0</v>
      </c>
      <c r="I71" s="67">
        <v>54</v>
      </c>
      <c r="J71" s="67">
        <v>41</v>
      </c>
      <c r="K71" s="67">
        <v>75.92592592592592</v>
      </c>
      <c r="L71" s="84">
        <v>13</v>
      </c>
      <c r="M71" s="123">
        <v>18178</v>
      </c>
      <c r="N71" s="69">
        <v>18890</v>
      </c>
      <c r="O71" s="69">
        <v>19399</v>
      </c>
      <c r="P71" s="204">
        <v>106.71691055121575</v>
      </c>
      <c r="Q71" s="151"/>
      <c r="R71" s="151"/>
      <c r="S71" s="165"/>
      <c r="T71" s="156"/>
      <c r="U71" s="164"/>
      <c r="V71" s="187"/>
      <c r="W71" s="169"/>
      <c r="X71" s="151"/>
      <c r="Y71" s="151"/>
      <c r="Z71" s="157"/>
      <c r="AA71" s="157"/>
      <c r="AB71" s="157"/>
      <c r="AC71" s="157"/>
      <c r="AD71" s="157"/>
      <c r="AE71" s="157"/>
      <c r="AF71" s="157"/>
      <c r="AG71" s="157"/>
      <c r="AH71" s="158"/>
      <c r="AI71" s="157"/>
      <c r="AJ71" s="157"/>
      <c r="AK71" s="157"/>
      <c r="AL71" s="158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GT71" s="69">
        <v>26</v>
      </c>
      <c r="GU71" s="69">
        <v>26</v>
      </c>
      <c r="GV71" s="69">
        <v>54</v>
      </c>
      <c r="GW71" s="69">
        <v>37</v>
      </c>
      <c r="GX71" s="69">
        <v>19000</v>
      </c>
    </row>
    <row r="72" spans="1:206" s="4" customFormat="1" ht="12" customHeight="1">
      <c r="A72" s="144"/>
      <c r="B72" s="89" t="s">
        <v>130</v>
      </c>
      <c r="C72" s="82"/>
      <c r="D72" s="82"/>
      <c r="E72" s="67"/>
      <c r="F72" s="67"/>
      <c r="G72" s="67"/>
      <c r="H72" s="84"/>
      <c r="I72" s="67"/>
      <c r="J72" s="67"/>
      <c r="K72" s="67"/>
      <c r="L72" s="84"/>
      <c r="M72" s="123"/>
      <c r="N72" s="69"/>
      <c r="O72" s="69"/>
      <c r="P72" s="204"/>
      <c r="Q72" s="151"/>
      <c r="R72" s="151"/>
      <c r="S72" s="165"/>
      <c r="T72" s="156"/>
      <c r="U72" s="164"/>
      <c r="V72" s="187"/>
      <c r="W72" s="169"/>
      <c r="X72" s="151"/>
      <c r="Y72" s="151"/>
      <c r="Z72" s="157"/>
      <c r="AA72" s="157"/>
      <c r="AB72" s="157"/>
      <c r="AC72" s="157"/>
      <c r="AD72" s="157"/>
      <c r="AE72" s="157"/>
      <c r="AF72" s="157"/>
      <c r="AG72" s="157"/>
      <c r="AH72" s="158"/>
      <c r="AI72" s="157"/>
      <c r="AJ72" s="157"/>
      <c r="AK72" s="157"/>
      <c r="AL72" s="158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GT72" s="69"/>
      <c r="GU72" s="69"/>
      <c r="GV72" s="69"/>
      <c r="GW72" s="69"/>
      <c r="GX72" s="69"/>
    </row>
    <row r="73" spans="1:206" s="4" customFormat="1" ht="12" customHeight="1">
      <c r="A73" s="143">
        <v>107020401000000</v>
      </c>
      <c r="B73" s="64">
        <v>9</v>
      </c>
      <c r="C73" s="82" t="s">
        <v>110</v>
      </c>
      <c r="D73" s="82"/>
      <c r="E73" s="67">
        <v>22</v>
      </c>
      <c r="F73" s="67">
        <v>22</v>
      </c>
      <c r="G73" s="67">
        <v>100</v>
      </c>
      <c r="H73" s="84">
        <v>0</v>
      </c>
      <c r="I73" s="67">
        <v>3</v>
      </c>
      <c r="J73" s="67">
        <v>2</v>
      </c>
      <c r="K73" s="67">
        <v>66.66666666666666</v>
      </c>
      <c r="L73" s="84">
        <v>1</v>
      </c>
      <c r="M73" s="123">
        <v>3780</v>
      </c>
      <c r="N73" s="69">
        <v>1868</v>
      </c>
      <c r="O73" s="69">
        <v>2020</v>
      </c>
      <c r="P73" s="204">
        <v>53.43915343915344</v>
      </c>
      <c r="Q73" s="193"/>
      <c r="R73" s="151"/>
      <c r="S73" s="165"/>
      <c r="T73" s="156"/>
      <c r="U73" s="164"/>
      <c r="V73" s="187"/>
      <c r="W73" s="169"/>
      <c r="X73" s="151"/>
      <c r="Y73" s="151"/>
      <c r="Z73" s="157"/>
      <c r="AA73" s="157"/>
      <c r="AB73" s="157"/>
      <c r="AC73" s="157"/>
      <c r="AD73" s="157"/>
      <c r="AE73" s="157"/>
      <c r="AF73" s="157"/>
      <c r="AG73" s="157"/>
      <c r="AH73" s="158"/>
      <c r="AI73" s="157"/>
      <c r="AJ73" s="157"/>
      <c r="AK73" s="157"/>
      <c r="AL73" s="158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GT73" s="69">
        <v>22</v>
      </c>
      <c r="GU73" s="69">
        <v>22</v>
      </c>
      <c r="GV73" s="69">
        <v>21</v>
      </c>
      <c r="GW73" s="69">
        <v>15</v>
      </c>
      <c r="GX73" s="69">
        <v>3000</v>
      </c>
    </row>
    <row r="74" spans="1:206" s="4" customFormat="1" ht="12" customHeight="1">
      <c r="A74" s="143">
        <v>107020402000000</v>
      </c>
      <c r="B74" s="86">
        <v>10</v>
      </c>
      <c r="C74" s="90" t="s">
        <v>109</v>
      </c>
      <c r="D74" s="90"/>
      <c r="E74" s="74">
        <v>44</v>
      </c>
      <c r="F74" s="74">
        <v>44</v>
      </c>
      <c r="G74" s="74">
        <v>100</v>
      </c>
      <c r="H74" s="91">
        <v>0</v>
      </c>
      <c r="I74" s="67">
        <v>21</v>
      </c>
      <c r="J74" s="67">
        <v>15</v>
      </c>
      <c r="K74" s="74">
        <v>71.42857142857143</v>
      </c>
      <c r="L74" s="91">
        <v>6</v>
      </c>
      <c r="M74" s="123">
        <v>13325</v>
      </c>
      <c r="N74" s="69">
        <v>8039</v>
      </c>
      <c r="O74" s="69">
        <v>8225</v>
      </c>
      <c r="P74" s="205">
        <v>61.72607879924953</v>
      </c>
      <c r="Q74" s="193"/>
      <c r="R74" s="151"/>
      <c r="S74" s="165"/>
      <c r="T74" s="156"/>
      <c r="U74" s="164"/>
      <c r="V74" s="187"/>
      <c r="W74" s="169"/>
      <c r="X74" s="151"/>
      <c r="Y74" s="151"/>
      <c r="Z74" s="157"/>
      <c r="AA74" s="157"/>
      <c r="AB74" s="157"/>
      <c r="AC74" s="157"/>
      <c r="AD74" s="157"/>
      <c r="AE74" s="157"/>
      <c r="AF74" s="157"/>
      <c r="AG74" s="157"/>
      <c r="AH74" s="158"/>
      <c r="AI74" s="157"/>
      <c r="AJ74" s="157"/>
      <c r="AK74" s="157"/>
      <c r="AL74" s="158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GT74" s="69">
        <v>44</v>
      </c>
      <c r="GU74" s="69">
        <v>44</v>
      </c>
      <c r="GV74" s="69">
        <v>3</v>
      </c>
      <c r="GW74" s="69">
        <v>2</v>
      </c>
      <c r="GX74" s="69">
        <v>12000</v>
      </c>
    </row>
    <row r="75" spans="1:206" s="2" customFormat="1" ht="12" customHeight="1">
      <c r="A75" s="146"/>
      <c r="B75" s="239" t="s">
        <v>122</v>
      </c>
      <c r="C75" s="240"/>
      <c r="D75" s="241"/>
      <c r="E75" s="77">
        <v>259</v>
      </c>
      <c r="F75" s="77">
        <v>259</v>
      </c>
      <c r="G75" s="77">
        <v>100</v>
      </c>
      <c r="H75" s="77">
        <v>0</v>
      </c>
      <c r="I75" s="78">
        <v>409</v>
      </c>
      <c r="J75" s="78">
        <v>351</v>
      </c>
      <c r="K75" s="77">
        <v>85.81907090464547</v>
      </c>
      <c r="L75" s="77">
        <v>58</v>
      </c>
      <c r="M75" s="125">
        <v>127180</v>
      </c>
      <c r="N75" s="209">
        <f>SUM(N63:N74)</f>
        <v>124734</v>
      </c>
      <c r="O75" s="78">
        <v>127862</v>
      </c>
      <c r="P75" s="77">
        <v>100.53624783771033</v>
      </c>
      <c r="Q75" s="166"/>
      <c r="R75" s="166"/>
      <c r="S75" s="166"/>
      <c r="T75" s="159"/>
      <c r="U75" s="164"/>
      <c r="V75" s="187"/>
      <c r="W75" s="169"/>
      <c r="X75" s="160"/>
      <c r="Y75" s="160"/>
      <c r="Z75" s="160"/>
      <c r="AA75" s="160"/>
      <c r="AB75" s="160"/>
      <c r="AC75" s="160"/>
      <c r="AD75" s="161"/>
      <c r="AE75" s="161"/>
      <c r="AF75" s="160"/>
      <c r="AG75" s="157"/>
      <c r="AH75" s="162"/>
      <c r="AI75" s="160"/>
      <c r="AJ75" s="160"/>
      <c r="AK75" s="160"/>
      <c r="AL75" s="16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GT75" s="78">
        <v>261</v>
      </c>
      <c r="GU75" s="78">
        <v>261</v>
      </c>
      <c r="GV75" s="78">
        <v>409</v>
      </c>
      <c r="GW75" s="78">
        <v>344</v>
      </c>
      <c r="GX75" s="78">
        <v>134000</v>
      </c>
    </row>
    <row r="76" spans="13:206" ht="12.75">
      <c r="M76" s="135"/>
      <c r="N76" s="135"/>
      <c r="U76" s="164"/>
      <c r="V76" s="187"/>
      <c r="W76" s="169"/>
      <c r="GT76" s="136">
        <v>261</v>
      </c>
      <c r="GU76" s="136">
        <v>261</v>
      </c>
      <c r="GV76" s="136">
        <v>409</v>
      </c>
      <c r="GW76" s="136">
        <v>344</v>
      </c>
      <c r="GX76" s="136">
        <v>134000</v>
      </c>
    </row>
    <row r="77" spans="1:206" s="6" customFormat="1" ht="15" customHeight="1">
      <c r="A77" s="215" t="s">
        <v>94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148"/>
      <c r="R77" s="148"/>
      <c r="S77" s="148"/>
      <c r="T77" s="148"/>
      <c r="U77" s="164"/>
      <c r="V77" s="187"/>
      <c r="W77" s="169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GT77" s="121"/>
      <c r="GU77" s="121"/>
      <c r="GV77" s="121"/>
      <c r="GW77" s="121"/>
      <c r="GX77" s="121"/>
    </row>
    <row r="78" spans="1:57" s="4" customFormat="1" ht="12" customHeight="1">
      <c r="A78" s="237" t="s">
        <v>135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149"/>
      <c r="R78" s="149"/>
      <c r="S78" s="149"/>
      <c r="T78" s="149"/>
      <c r="U78" s="164"/>
      <c r="V78" s="187"/>
      <c r="W78" s="16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</row>
    <row r="79" spans="5:57" s="4" customFormat="1" ht="12" customHeight="1">
      <c r="E79" s="5"/>
      <c r="M79" s="137"/>
      <c r="N79" s="137"/>
      <c r="O79" s="118"/>
      <c r="P79" s="5"/>
      <c r="Q79" s="196"/>
      <c r="R79" s="189"/>
      <c r="S79" s="190"/>
      <c r="T79" s="149"/>
      <c r="U79" s="164"/>
      <c r="V79" s="187"/>
      <c r="W79" s="16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</row>
    <row r="80" spans="1:57" s="2" customFormat="1" ht="12" customHeight="1">
      <c r="A80" s="238" t="s">
        <v>201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152"/>
      <c r="R80" s="152"/>
      <c r="S80" s="152"/>
      <c r="T80" s="152"/>
      <c r="U80" s="164"/>
      <c r="V80" s="187"/>
      <c r="W80" s="169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</row>
    <row r="81" spans="1:57" s="4" customFormat="1" ht="12" customHeight="1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149"/>
      <c r="R81" s="149"/>
      <c r="S81" s="149"/>
      <c r="T81" s="149"/>
      <c r="U81" s="164"/>
      <c r="V81" s="187"/>
      <c r="W81" s="16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</row>
    <row r="82" spans="1:57" s="4" customFormat="1" ht="12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118"/>
      <c r="P82" s="59"/>
      <c r="Q82" s="163"/>
      <c r="R82" s="189"/>
      <c r="S82" s="163"/>
      <c r="T82" s="149"/>
      <c r="U82" s="164"/>
      <c r="V82" s="187"/>
      <c r="W82" s="16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</row>
    <row r="83" spans="1:45" s="181" customFormat="1" ht="12" customHeight="1">
      <c r="A83" s="227" t="s">
        <v>224</v>
      </c>
      <c r="B83" s="220" t="s">
        <v>114</v>
      </c>
      <c r="C83" s="221"/>
      <c r="D83" s="227" t="s">
        <v>225</v>
      </c>
      <c r="E83" s="224" t="s">
        <v>157</v>
      </c>
      <c r="F83" s="225"/>
      <c r="G83" s="225"/>
      <c r="H83" s="226"/>
      <c r="I83" s="224" t="s">
        <v>115</v>
      </c>
      <c r="J83" s="225"/>
      <c r="K83" s="225"/>
      <c r="L83" s="226"/>
      <c r="M83" s="224" t="s">
        <v>158</v>
      </c>
      <c r="N83" s="225"/>
      <c r="O83" s="225"/>
      <c r="P83" s="226"/>
      <c r="Q83" s="267"/>
      <c r="R83" s="267"/>
      <c r="S83" s="267"/>
      <c r="T83" s="186"/>
      <c r="U83" s="164"/>
      <c r="V83" s="187"/>
      <c r="W83" s="169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</row>
    <row r="84" spans="1:45" s="181" customFormat="1" ht="12" customHeight="1">
      <c r="A84" s="228"/>
      <c r="B84" s="222"/>
      <c r="C84" s="223"/>
      <c r="D84" s="228"/>
      <c r="E84" s="230" t="s">
        <v>116</v>
      </c>
      <c r="F84" s="224" t="s">
        <v>117</v>
      </c>
      <c r="G84" s="226"/>
      <c r="H84" s="230" t="s">
        <v>118</v>
      </c>
      <c r="I84" s="230" t="s">
        <v>116</v>
      </c>
      <c r="J84" s="224" t="s">
        <v>117</v>
      </c>
      <c r="K84" s="226"/>
      <c r="L84" s="230" t="s">
        <v>118</v>
      </c>
      <c r="M84" s="227" t="s">
        <v>226</v>
      </c>
      <c r="N84" s="212" t="s">
        <v>161</v>
      </c>
      <c r="O84" s="213"/>
      <c r="P84" s="214"/>
      <c r="Q84" s="268"/>
      <c r="R84" s="267"/>
      <c r="S84" s="267"/>
      <c r="T84" s="186"/>
      <c r="U84" s="164"/>
      <c r="V84" s="187"/>
      <c r="W84" s="169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</row>
    <row r="85" spans="1:45" s="181" customFormat="1" ht="22.5">
      <c r="A85" s="229"/>
      <c r="B85" s="232" t="s">
        <v>202</v>
      </c>
      <c r="C85" s="233"/>
      <c r="D85" s="229"/>
      <c r="E85" s="231"/>
      <c r="F85" s="182" t="s">
        <v>163</v>
      </c>
      <c r="G85" s="180" t="s">
        <v>119</v>
      </c>
      <c r="H85" s="231"/>
      <c r="I85" s="231"/>
      <c r="J85" s="182" t="s">
        <v>163</v>
      </c>
      <c r="K85" s="180" t="s">
        <v>119</v>
      </c>
      <c r="L85" s="231"/>
      <c r="M85" s="229"/>
      <c r="N85" s="207" t="s">
        <v>240</v>
      </c>
      <c r="O85" s="207" t="s">
        <v>241</v>
      </c>
      <c r="P85" s="208" t="s">
        <v>119</v>
      </c>
      <c r="Q85" s="268"/>
      <c r="R85" s="192"/>
      <c r="S85" s="191"/>
      <c r="T85" s="186"/>
      <c r="U85" s="164"/>
      <c r="V85" s="187"/>
      <c r="W85" s="169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</row>
    <row r="86" spans="1:57" s="4" customFormat="1" ht="12" customHeight="1">
      <c r="A86" s="142"/>
      <c r="B86" s="60" t="s">
        <v>132</v>
      </c>
      <c r="C86" s="61"/>
      <c r="D86" s="62"/>
      <c r="E86" s="62"/>
      <c r="F86" s="62"/>
      <c r="G86" s="62"/>
      <c r="H86" s="62"/>
      <c r="I86" s="62"/>
      <c r="J86" s="62"/>
      <c r="K86" s="62"/>
      <c r="L86" s="62"/>
      <c r="M86" s="63"/>
      <c r="N86" s="63"/>
      <c r="O86" s="63"/>
      <c r="P86" s="62"/>
      <c r="Q86" s="164"/>
      <c r="R86" s="164"/>
      <c r="S86" s="149"/>
      <c r="T86" s="149"/>
      <c r="U86" s="164"/>
      <c r="V86" s="187"/>
      <c r="W86" s="16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</row>
    <row r="87" spans="1:206" s="4" customFormat="1" ht="12" customHeight="1">
      <c r="A87" s="143">
        <v>107020501000000</v>
      </c>
      <c r="B87" s="64">
        <v>1</v>
      </c>
      <c r="C87" s="65" t="s">
        <v>133</v>
      </c>
      <c r="D87" s="66"/>
      <c r="E87" s="67">
        <v>30</v>
      </c>
      <c r="F87" s="67">
        <v>30</v>
      </c>
      <c r="G87" s="67">
        <v>100</v>
      </c>
      <c r="H87" s="68">
        <v>0</v>
      </c>
      <c r="I87" s="67">
        <v>8</v>
      </c>
      <c r="J87" s="67">
        <v>8</v>
      </c>
      <c r="K87" s="67">
        <v>100</v>
      </c>
      <c r="L87" s="68">
        <v>0</v>
      </c>
      <c r="M87" s="123">
        <v>11443</v>
      </c>
      <c r="N87" s="69">
        <v>8597</v>
      </c>
      <c r="O87" s="69">
        <v>9339</v>
      </c>
      <c r="P87" s="123">
        <v>81.6132133181858</v>
      </c>
      <c r="Q87" s="193"/>
      <c r="R87" s="151"/>
      <c r="S87" s="165"/>
      <c r="T87" s="151"/>
      <c r="U87" s="164"/>
      <c r="V87" s="187"/>
      <c r="W87" s="169"/>
      <c r="X87" s="151"/>
      <c r="Y87" s="151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GT87" s="69">
        <v>30</v>
      </c>
      <c r="GU87" s="69">
        <v>30</v>
      </c>
      <c r="GV87" s="69">
        <v>183</v>
      </c>
      <c r="GW87" s="69">
        <v>170</v>
      </c>
      <c r="GX87" s="69">
        <v>11000</v>
      </c>
    </row>
    <row r="88" spans="1:206" s="4" customFormat="1" ht="12" customHeight="1">
      <c r="A88" s="143">
        <v>107020502000000</v>
      </c>
      <c r="B88" s="64">
        <v>2</v>
      </c>
      <c r="C88" s="65" t="s">
        <v>134</v>
      </c>
      <c r="D88" s="66"/>
      <c r="E88" s="67">
        <v>17</v>
      </c>
      <c r="F88" s="67">
        <v>17</v>
      </c>
      <c r="G88" s="67">
        <v>100</v>
      </c>
      <c r="H88" s="68">
        <v>0</v>
      </c>
      <c r="I88" s="67">
        <v>5</v>
      </c>
      <c r="J88" s="67">
        <v>4</v>
      </c>
      <c r="K88" s="67">
        <v>80</v>
      </c>
      <c r="L88" s="68">
        <v>1</v>
      </c>
      <c r="M88" s="123">
        <v>5881</v>
      </c>
      <c r="N88" s="69">
        <v>4627</v>
      </c>
      <c r="O88" s="69">
        <v>4251</v>
      </c>
      <c r="P88" s="123">
        <v>72.28362523380378</v>
      </c>
      <c r="Q88" s="193"/>
      <c r="R88" s="151"/>
      <c r="S88" s="165"/>
      <c r="T88" s="151"/>
      <c r="U88" s="164"/>
      <c r="V88" s="187"/>
      <c r="W88" s="169"/>
      <c r="X88" s="151"/>
      <c r="Y88" s="151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GT88" s="69">
        <v>17</v>
      </c>
      <c r="GU88" s="69">
        <v>17</v>
      </c>
      <c r="GV88" s="69">
        <v>103</v>
      </c>
      <c r="GW88" s="69">
        <v>66</v>
      </c>
      <c r="GX88" s="69">
        <v>5500</v>
      </c>
    </row>
    <row r="89" spans="1:206" s="4" customFormat="1" ht="12" customHeight="1">
      <c r="A89" s="143">
        <v>107020503000000</v>
      </c>
      <c r="B89" s="64">
        <v>3</v>
      </c>
      <c r="C89" s="65" t="s">
        <v>34</v>
      </c>
      <c r="D89" s="66"/>
      <c r="E89" s="67">
        <v>33</v>
      </c>
      <c r="F89" s="67">
        <v>33</v>
      </c>
      <c r="G89" s="67">
        <v>100</v>
      </c>
      <c r="H89" s="68">
        <v>0</v>
      </c>
      <c r="I89" s="67">
        <v>5</v>
      </c>
      <c r="J89" s="67">
        <v>4</v>
      </c>
      <c r="K89" s="67">
        <v>80</v>
      </c>
      <c r="L89" s="68">
        <v>1</v>
      </c>
      <c r="M89" s="123">
        <v>9869</v>
      </c>
      <c r="N89" s="69">
        <v>6837</v>
      </c>
      <c r="O89" s="69">
        <v>8417</v>
      </c>
      <c r="P89" s="123">
        <v>85.2872631472287</v>
      </c>
      <c r="Q89" s="193"/>
      <c r="R89" s="151"/>
      <c r="S89" s="165"/>
      <c r="T89" s="151"/>
      <c r="U89" s="164"/>
      <c r="V89" s="187"/>
      <c r="W89" s="169"/>
      <c r="X89" s="151"/>
      <c r="Y89" s="151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GT89" s="69">
        <v>33</v>
      </c>
      <c r="GU89" s="69">
        <v>33</v>
      </c>
      <c r="GV89" s="69">
        <v>179</v>
      </c>
      <c r="GW89" s="69">
        <v>161</v>
      </c>
      <c r="GX89" s="69">
        <v>9500</v>
      </c>
    </row>
    <row r="90" spans="1:206" s="4" customFormat="1" ht="12" customHeight="1">
      <c r="A90" s="143">
        <v>107020504000000</v>
      </c>
      <c r="B90" s="64">
        <v>4</v>
      </c>
      <c r="C90" s="65" t="s">
        <v>35</v>
      </c>
      <c r="D90" s="66"/>
      <c r="E90" s="67">
        <v>38</v>
      </c>
      <c r="F90" s="67">
        <v>38</v>
      </c>
      <c r="G90" s="67">
        <v>100</v>
      </c>
      <c r="H90" s="68">
        <v>0</v>
      </c>
      <c r="I90" s="67">
        <v>6</v>
      </c>
      <c r="J90" s="67">
        <v>5</v>
      </c>
      <c r="K90" s="67">
        <v>83.33333333333334</v>
      </c>
      <c r="L90" s="68">
        <v>1</v>
      </c>
      <c r="M90" s="123">
        <v>16541</v>
      </c>
      <c r="N90" s="69">
        <v>12212</v>
      </c>
      <c r="O90" s="69">
        <v>12451</v>
      </c>
      <c r="P90" s="123">
        <v>75.27356266247506</v>
      </c>
      <c r="Q90" s="193"/>
      <c r="R90" s="151"/>
      <c r="S90" s="165"/>
      <c r="T90" s="151"/>
      <c r="U90" s="164"/>
      <c r="V90" s="187"/>
      <c r="W90" s="169"/>
      <c r="X90" s="151"/>
      <c r="Y90" s="151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GT90" s="69">
        <v>38</v>
      </c>
      <c r="GU90" s="69">
        <v>38</v>
      </c>
      <c r="GV90" s="69">
        <v>185</v>
      </c>
      <c r="GW90" s="69">
        <v>150</v>
      </c>
      <c r="GX90" s="69">
        <v>16500</v>
      </c>
    </row>
    <row r="91" spans="1:206" s="4" customFormat="1" ht="12" customHeight="1">
      <c r="A91" s="143">
        <v>107020505000000</v>
      </c>
      <c r="B91" s="64">
        <v>5</v>
      </c>
      <c r="C91" s="65" t="s">
        <v>36</v>
      </c>
      <c r="D91" s="66"/>
      <c r="E91" s="67">
        <v>33</v>
      </c>
      <c r="F91" s="67">
        <v>33</v>
      </c>
      <c r="G91" s="67">
        <v>100</v>
      </c>
      <c r="H91" s="68">
        <v>0</v>
      </c>
      <c r="I91" s="67">
        <v>5</v>
      </c>
      <c r="J91" s="67">
        <v>4</v>
      </c>
      <c r="K91" s="67">
        <v>80</v>
      </c>
      <c r="L91" s="68">
        <v>1</v>
      </c>
      <c r="M91" s="123">
        <v>13589</v>
      </c>
      <c r="N91" s="69">
        <v>9992</v>
      </c>
      <c r="O91" s="69">
        <v>10126</v>
      </c>
      <c r="P91" s="123">
        <v>74.51615277062331</v>
      </c>
      <c r="Q91" s="193"/>
      <c r="R91" s="151"/>
      <c r="S91" s="165"/>
      <c r="T91" s="151"/>
      <c r="U91" s="164"/>
      <c r="V91" s="187"/>
      <c r="W91" s="169"/>
      <c r="X91" s="151"/>
      <c r="Y91" s="151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GT91" s="69">
        <v>33</v>
      </c>
      <c r="GU91" s="69">
        <v>33</v>
      </c>
      <c r="GV91" s="69">
        <v>193</v>
      </c>
      <c r="GW91" s="69">
        <v>176</v>
      </c>
      <c r="GX91" s="69">
        <v>13500</v>
      </c>
    </row>
    <row r="92" spans="1:206" s="4" customFormat="1" ht="12" customHeight="1">
      <c r="A92" s="143">
        <v>107020506000000</v>
      </c>
      <c r="B92" s="64">
        <v>6</v>
      </c>
      <c r="C92" s="65" t="s">
        <v>37</v>
      </c>
      <c r="D92" s="66"/>
      <c r="E92" s="67">
        <v>36</v>
      </c>
      <c r="F92" s="67">
        <v>36</v>
      </c>
      <c r="G92" s="67">
        <v>100</v>
      </c>
      <c r="H92" s="68">
        <v>0</v>
      </c>
      <c r="I92" s="67">
        <v>28</v>
      </c>
      <c r="J92" s="67">
        <v>25</v>
      </c>
      <c r="K92" s="67">
        <v>89.28571428571429</v>
      </c>
      <c r="L92" s="68">
        <v>3</v>
      </c>
      <c r="M92" s="123">
        <v>21840</v>
      </c>
      <c r="N92" s="69">
        <v>23551</v>
      </c>
      <c r="O92" s="69">
        <v>30262</v>
      </c>
      <c r="P92" s="123">
        <v>138.56227106227107</v>
      </c>
      <c r="Q92" s="151"/>
      <c r="R92" s="151"/>
      <c r="S92" s="165"/>
      <c r="T92" s="151"/>
      <c r="U92" s="164"/>
      <c r="V92" s="187"/>
      <c r="W92" s="169"/>
      <c r="X92" s="151"/>
      <c r="Y92" s="151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GT92" s="69">
        <v>36</v>
      </c>
      <c r="GU92" s="69">
        <v>36</v>
      </c>
      <c r="GV92" s="69">
        <v>220</v>
      </c>
      <c r="GW92" s="69">
        <v>215</v>
      </c>
      <c r="GX92" s="69">
        <v>24200</v>
      </c>
    </row>
    <row r="93" spans="1:206" s="4" customFormat="1" ht="12" customHeight="1">
      <c r="A93" s="143">
        <v>107020507000000</v>
      </c>
      <c r="B93" s="86">
        <v>7</v>
      </c>
      <c r="C93" s="72" t="s">
        <v>38</v>
      </c>
      <c r="D93" s="73"/>
      <c r="E93" s="74">
        <v>42</v>
      </c>
      <c r="F93" s="74">
        <v>42</v>
      </c>
      <c r="G93" s="74">
        <v>100</v>
      </c>
      <c r="H93" s="75">
        <v>0</v>
      </c>
      <c r="I93" s="67">
        <v>6</v>
      </c>
      <c r="J93" s="67">
        <v>5</v>
      </c>
      <c r="K93" s="74">
        <v>83.33333333333334</v>
      </c>
      <c r="L93" s="75">
        <v>1</v>
      </c>
      <c r="M93" s="123">
        <v>16625</v>
      </c>
      <c r="N93" s="69">
        <v>14348</v>
      </c>
      <c r="O93" s="69">
        <v>16288</v>
      </c>
      <c r="P93" s="124">
        <v>97.97293233082706</v>
      </c>
      <c r="Q93" s="193"/>
      <c r="R93" s="151"/>
      <c r="S93" s="165"/>
      <c r="T93" s="151"/>
      <c r="U93" s="164"/>
      <c r="V93" s="187"/>
      <c r="W93" s="169"/>
      <c r="X93" s="151"/>
      <c r="Y93" s="151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GT93" s="69">
        <v>42</v>
      </c>
      <c r="GU93" s="69">
        <v>42</v>
      </c>
      <c r="GV93" s="69">
        <v>289</v>
      </c>
      <c r="GW93" s="69">
        <v>275</v>
      </c>
      <c r="GX93" s="69">
        <v>16500</v>
      </c>
    </row>
    <row r="94" spans="1:206" s="2" customFormat="1" ht="12" customHeight="1">
      <c r="A94" s="146"/>
      <c r="B94" s="239" t="s">
        <v>122</v>
      </c>
      <c r="C94" s="240"/>
      <c r="D94" s="241"/>
      <c r="E94" s="92">
        <v>229</v>
      </c>
      <c r="F94" s="92">
        <v>229</v>
      </c>
      <c r="G94" s="92">
        <v>99</v>
      </c>
      <c r="H94" s="93">
        <v>0</v>
      </c>
      <c r="I94" s="94">
        <v>63</v>
      </c>
      <c r="J94" s="94">
        <v>55</v>
      </c>
      <c r="K94" s="74">
        <v>87.3015873015873</v>
      </c>
      <c r="L94" s="93">
        <v>8</v>
      </c>
      <c r="M94" s="79">
        <v>95788</v>
      </c>
      <c r="N94" s="209">
        <f>SUM(N87:N93)</f>
        <v>80164</v>
      </c>
      <c r="O94" s="78">
        <v>91134</v>
      </c>
      <c r="P94" s="77">
        <v>95.14135382302585</v>
      </c>
      <c r="Q94" s="197"/>
      <c r="R94" s="166"/>
      <c r="S94" s="166"/>
      <c r="T94" s="152"/>
      <c r="U94" s="164"/>
      <c r="V94" s="187"/>
      <c r="W94" s="169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GT94" s="79">
        <v>229</v>
      </c>
      <c r="GU94" s="79">
        <v>229</v>
      </c>
      <c r="GV94" s="79">
        <v>1352</v>
      </c>
      <c r="GW94" s="79">
        <v>1213</v>
      </c>
      <c r="GX94" s="79">
        <v>96700</v>
      </c>
    </row>
    <row r="95" spans="13:206" ht="12.75">
      <c r="M95" s="135"/>
      <c r="N95" s="135"/>
      <c r="U95" s="164"/>
      <c r="V95" s="187"/>
      <c r="W95" s="169"/>
      <c r="GT95" s="135">
        <v>229</v>
      </c>
      <c r="GU95" s="135">
        <v>229</v>
      </c>
      <c r="GV95" s="135">
        <v>1352</v>
      </c>
      <c r="GW95" s="135">
        <v>1213</v>
      </c>
      <c r="GX95" s="135">
        <v>96700</v>
      </c>
    </row>
    <row r="96" spans="1:57" s="6" customFormat="1" ht="15" customHeight="1">
      <c r="A96" s="215" t="s">
        <v>95</v>
      </c>
      <c r="B96" s="215"/>
      <c r="C96" s="215"/>
      <c r="D96" s="215"/>
      <c r="E96" s="215"/>
      <c r="F96" s="215"/>
      <c r="G96" s="215"/>
      <c r="H96" s="215"/>
      <c r="I96" s="216"/>
      <c r="J96" s="216"/>
      <c r="K96" s="216"/>
      <c r="L96" s="216"/>
      <c r="M96" s="216"/>
      <c r="N96" s="216"/>
      <c r="O96" s="216"/>
      <c r="P96" s="216"/>
      <c r="Q96" s="148"/>
      <c r="R96" s="148"/>
      <c r="S96" s="148"/>
      <c r="T96" s="148"/>
      <c r="U96" s="164"/>
      <c r="V96" s="187"/>
      <c r="W96" s="169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</row>
    <row r="97" spans="1:57" s="4" customFormat="1" ht="12" customHeight="1">
      <c r="A97" s="237" t="s">
        <v>138</v>
      </c>
      <c r="B97" s="237"/>
      <c r="C97" s="237"/>
      <c r="D97" s="237"/>
      <c r="E97" s="237"/>
      <c r="F97" s="237"/>
      <c r="G97" s="237"/>
      <c r="H97" s="237"/>
      <c r="I97" s="216"/>
      <c r="J97" s="216"/>
      <c r="K97" s="216"/>
      <c r="L97" s="216"/>
      <c r="M97" s="216"/>
      <c r="N97" s="216"/>
      <c r="O97" s="216"/>
      <c r="P97" s="216"/>
      <c r="Q97" s="149"/>
      <c r="R97" s="149"/>
      <c r="S97" s="149"/>
      <c r="T97" s="149"/>
      <c r="U97" s="164"/>
      <c r="V97" s="187"/>
      <c r="W97" s="16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</row>
    <row r="98" spans="1:57" s="4" customFormat="1" ht="12" customHeight="1">
      <c r="A98" s="80"/>
      <c r="B98" s="80"/>
      <c r="C98" s="80"/>
      <c r="D98" s="80"/>
      <c r="E98" s="80"/>
      <c r="F98" s="80"/>
      <c r="G98" s="80"/>
      <c r="H98" s="80"/>
      <c r="I98" s="5"/>
      <c r="J98" s="5"/>
      <c r="K98" s="5"/>
      <c r="L98" s="5"/>
      <c r="M98" s="5"/>
      <c r="N98" s="5"/>
      <c r="O98" s="118"/>
      <c r="P98" s="5"/>
      <c r="Q98" s="190"/>
      <c r="R98" s="189"/>
      <c r="S98" s="190"/>
      <c r="T98" s="149"/>
      <c r="U98" s="164"/>
      <c r="V98" s="187"/>
      <c r="W98" s="16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</row>
    <row r="99" spans="1:57" s="2" customFormat="1" ht="12" customHeight="1">
      <c r="A99" s="238" t="s">
        <v>201</v>
      </c>
      <c r="B99" s="238"/>
      <c r="C99" s="238"/>
      <c r="D99" s="238"/>
      <c r="E99" s="238"/>
      <c r="F99" s="238"/>
      <c r="G99" s="238"/>
      <c r="H99" s="238"/>
      <c r="I99" s="216"/>
      <c r="J99" s="216"/>
      <c r="K99" s="216"/>
      <c r="L99" s="216"/>
      <c r="M99" s="216"/>
      <c r="N99" s="216"/>
      <c r="O99" s="216"/>
      <c r="P99" s="216"/>
      <c r="Q99" s="152"/>
      <c r="R99" s="152"/>
      <c r="S99" s="152"/>
      <c r="T99" s="152"/>
      <c r="U99" s="164"/>
      <c r="V99" s="187"/>
      <c r="W99" s="169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</row>
    <row r="100" spans="1:57" s="4" customFormat="1" ht="12" customHeight="1">
      <c r="A100" s="219"/>
      <c r="B100" s="219"/>
      <c r="C100" s="219"/>
      <c r="D100" s="219"/>
      <c r="E100" s="219"/>
      <c r="F100" s="219"/>
      <c r="G100" s="219"/>
      <c r="H100" s="219"/>
      <c r="I100" s="216"/>
      <c r="J100" s="216"/>
      <c r="K100" s="216"/>
      <c r="L100" s="216"/>
      <c r="M100" s="216"/>
      <c r="N100" s="216"/>
      <c r="O100" s="216"/>
      <c r="P100" s="216"/>
      <c r="Q100" s="149"/>
      <c r="R100" s="149"/>
      <c r="S100" s="149"/>
      <c r="T100" s="149"/>
      <c r="U100" s="164"/>
      <c r="V100" s="187"/>
      <c r="W100" s="16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</row>
    <row r="101" spans="1:57" s="4" customFormat="1" ht="12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118"/>
      <c r="P101" s="59"/>
      <c r="Q101" s="163"/>
      <c r="R101" s="189"/>
      <c r="S101" s="163"/>
      <c r="T101" s="149"/>
      <c r="U101" s="164"/>
      <c r="V101" s="187"/>
      <c r="W101" s="16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</row>
    <row r="102" spans="1:45" s="181" customFormat="1" ht="12" customHeight="1">
      <c r="A102" s="227" t="s">
        <v>224</v>
      </c>
      <c r="B102" s="220" t="s">
        <v>114</v>
      </c>
      <c r="C102" s="221"/>
      <c r="D102" s="227" t="s">
        <v>225</v>
      </c>
      <c r="E102" s="224" t="s">
        <v>157</v>
      </c>
      <c r="F102" s="225"/>
      <c r="G102" s="225"/>
      <c r="H102" s="226"/>
      <c r="I102" s="224" t="s">
        <v>115</v>
      </c>
      <c r="J102" s="225"/>
      <c r="K102" s="225"/>
      <c r="L102" s="226"/>
      <c r="M102" s="224" t="s">
        <v>158</v>
      </c>
      <c r="N102" s="225"/>
      <c r="O102" s="225"/>
      <c r="P102" s="226"/>
      <c r="Q102" s="267"/>
      <c r="R102" s="267"/>
      <c r="S102" s="267"/>
      <c r="T102" s="186"/>
      <c r="U102" s="164"/>
      <c r="V102" s="187"/>
      <c r="W102" s="169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</row>
    <row r="103" spans="1:45" s="181" customFormat="1" ht="12" customHeight="1">
      <c r="A103" s="228"/>
      <c r="B103" s="222"/>
      <c r="C103" s="223"/>
      <c r="D103" s="228"/>
      <c r="E103" s="230" t="s">
        <v>116</v>
      </c>
      <c r="F103" s="224" t="s">
        <v>117</v>
      </c>
      <c r="G103" s="226"/>
      <c r="H103" s="230" t="s">
        <v>118</v>
      </c>
      <c r="I103" s="230" t="s">
        <v>116</v>
      </c>
      <c r="J103" s="224" t="s">
        <v>117</v>
      </c>
      <c r="K103" s="226"/>
      <c r="L103" s="230" t="s">
        <v>118</v>
      </c>
      <c r="M103" s="227" t="s">
        <v>226</v>
      </c>
      <c r="N103" s="212" t="s">
        <v>161</v>
      </c>
      <c r="O103" s="213"/>
      <c r="P103" s="214"/>
      <c r="Q103" s="268"/>
      <c r="R103" s="267"/>
      <c r="S103" s="267"/>
      <c r="T103" s="186"/>
      <c r="U103" s="164"/>
      <c r="V103" s="187"/>
      <c r="W103" s="169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</row>
    <row r="104" spans="1:45" s="181" customFormat="1" ht="22.5">
      <c r="A104" s="229"/>
      <c r="B104" s="232" t="s">
        <v>202</v>
      </c>
      <c r="C104" s="233"/>
      <c r="D104" s="229"/>
      <c r="E104" s="231"/>
      <c r="F104" s="182" t="s">
        <v>163</v>
      </c>
      <c r="G104" s="180" t="s">
        <v>119</v>
      </c>
      <c r="H104" s="231"/>
      <c r="I104" s="231"/>
      <c r="J104" s="182" t="s">
        <v>163</v>
      </c>
      <c r="K104" s="180" t="s">
        <v>119</v>
      </c>
      <c r="L104" s="231"/>
      <c r="M104" s="229"/>
      <c r="N104" s="207" t="s">
        <v>240</v>
      </c>
      <c r="O104" s="207" t="s">
        <v>241</v>
      </c>
      <c r="P104" s="208" t="s">
        <v>119</v>
      </c>
      <c r="Q104" s="268"/>
      <c r="R104" s="192"/>
      <c r="S104" s="191"/>
      <c r="T104" s="186"/>
      <c r="U104" s="164"/>
      <c r="V104" s="187"/>
      <c r="W104" s="169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</row>
    <row r="105" spans="1:57" s="4" customFormat="1" ht="12" customHeight="1">
      <c r="A105" s="142"/>
      <c r="B105" s="60" t="s">
        <v>127</v>
      </c>
      <c r="C105" s="61"/>
      <c r="D105" s="95"/>
      <c r="E105" s="62"/>
      <c r="F105" s="62"/>
      <c r="G105" s="62"/>
      <c r="H105" s="62"/>
      <c r="I105" s="62"/>
      <c r="J105" s="62"/>
      <c r="K105" s="62"/>
      <c r="L105" s="62"/>
      <c r="M105" s="63"/>
      <c r="N105" s="63"/>
      <c r="O105" s="63"/>
      <c r="P105" s="62"/>
      <c r="Q105" s="164"/>
      <c r="R105" s="164"/>
      <c r="S105" s="149"/>
      <c r="T105" s="163"/>
      <c r="U105" s="164"/>
      <c r="V105" s="187"/>
      <c r="W105" s="169"/>
      <c r="X105" s="163"/>
      <c r="Y105" s="163"/>
      <c r="Z105" s="164"/>
      <c r="AA105" s="164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</row>
    <row r="106" spans="1:206" s="4" customFormat="1" ht="12" customHeight="1">
      <c r="A106" s="143">
        <v>107020308000000</v>
      </c>
      <c r="B106" s="64">
        <v>1</v>
      </c>
      <c r="C106" s="82" t="s">
        <v>43</v>
      </c>
      <c r="D106" s="96" t="s">
        <v>204</v>
      </c>
      <c r="E106" s="67">
        <v>25</v>
      </c>
      <c r="F106" s="67">
        <v>25</v>
      </c>
      <c r="G106" s="67">
        <v>100</v>
      </c>
      <c r="H106" s="97">
        <v>0</v>
      </c>
      <c r="I106" s="67">
        <v>99</v>
      </c>
      <c r="J106" s="67">
        <v>78</v>
      </c>
      <c r="K106" s="67">
        <v>78.78787878787878</v>
      </c>
      <c r="L106" s="98">
        <v>21</v>
      </c>
      <c r="M106" s="123">
        <v>9322</v>
      </c>
      <c r="N106" s="69">
        <v>8278</v>
      </c>
      <c r="O106" s="69">
        <v>9178</v>
      </c>
      <c r="P106" s="123">
        <v>98.45526711006222</v>
      </c>
      <c r="Q106" s="193"/>
      <c r="R106" s="151"/>
      <c r="S106" s="165"/>
      <c r="T106" s="164"/>
      <c r="U106" s="164"/>
      <c r="V106" s="187"/>
      <c r="W106" s="169"/>
      <c r="X106" s="149"/>
      <c r="Y106" s="149"/>
      <c r="Z106" s="164"/>
      <c r="AA106" s="164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GT106" s="69">
        <v>25</v>
      </c>
      <c r="GU106" s="69">
        <v>25</v>
      </c>
      <c r="GV106" s="69">
        <v>99</v>
      </c>
      <c r="GW106" s="69">
        <v>75</v>
      </c>
      <c r="GX106" s="69">
        <v>9000</v>
      </c>
    </row>
    <row r="107" spans="1:206" s="4" customFormat="1" ht="12" customHeight="1">
      <c r="A107" s="144"/>
      <c r="B107" s="71" t="s">
        <v>130</v>
      </c>
      <c r="C107" s="88"/>
      <c r="D107" s="99"/>
      <c r="E107" s="67"/>
      <c r="F107" s="67"/>
      <c r="G107" s="67"/>
      <c r="H107" s="84" t="s">
        <v>166</v>
      </c>
      <c r="I107" s="67"/>
      <c r="J107" s="67"/>
      <c r="K107" s="67"/>
      <c r="L107" s="98" t="s">
        <v>166</v>
      </c>
      <c r="M107" s="175"/>
      <c r="N107" s="69"/>
      <c r="O107" s="69"/>
      <c r="P107" s="123"/>
      <c r="Q107" s="193"/>
      <c r="R107" s="151"/>
      <c r="S107" s="165"/>
      <c r="T107" s="164"/>
      <c r="U107" s="164"/>
      <c r="V107" s="187"/>
      <c r="W107" s="169"/>
      <c r="X107" s="165"/>
      <c r="Y107" s="165"/>
      <c r="Z107" s="151"/>
      <c r="AA107" s="151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GT107" s="69"/>
      <c r="GU107" s="69"/>
      <c r="GV107" s="69"/>
      <c r="GW107" s="69"/>
      <c r="GX107" s="69"/>
    </row>
    <row r="108" spans="1:206" s="4" customFormat="1" ht="12" customHeight="1">
      <c r="A108" s="143">
        <v>107020403000000</v>
      </c>
      <c r="B108" s="64">
        <v>2</v>
      </c>
      <c r="C108" s="82" t="s">
        <v>39</v>
      </c>
      <c r="D108" s="96" t="s">
        <v>205</v>
      </c>
      <c r="E108" s="67">
        <v>49</v>
      </c>
      <c r="F108" s="67">
        <v>49</v>
      </c>
      <c r="G108" s="67">
        <v>100</v>
      </c>
      <c r="H108" s="97">
        <v>0</v>
      </c>
      <c r="I108" s="67">
        <v>139</v>
      </c>
      <c r="J108" s="67">
        <v>55</v>
      </c>
      <c r="K108" s="67">
        <v>39.568345323741006</v>
      </c>
      <c r="L108" s="98">
        <v>84</v>
      </c>
      <c r="M108" s="175">
        <v>9946</v>
      </c>
      <c r="N108" s="69">
        <v>6673</v>
      </c>
      <c r="O108" s="69">
        <v>8275</v>
      </c>
      <c r="P108" s="123">
        <v>83.1992760908908</v>
      </c>
      <c r="Q108" s="193"/>
      <c r="R108" s="151"/>
      <c r="S108" s="165"/>
      <c r="T108" s="164"/>
      <c r="U108" s="164"/>
      <c r="V108" s="187"/>
      <c r="W108" s="169"/>
      <c r="X108" s="165"/>
      <c r="Y108" s="165"/>
      <c r="Z108" s="151"/>
      <c r="AA108" s="151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GT108" s="69">
        <v>49</v>
      </c>
      <c r="GU108" s="69">
        <v>49</v>
      </c>
      <c r="GV108" s="69">
        <v>139</v>
      </c>
      <c r="GW108" s="69">
        <v>55</v>
      </c>
      <c r="GX108" s="69">
        <v>9500</v>
      </c>
    </row>
    <row r="109" spans="1:206" s="4" customFormat="1" ht="12" customHeight="1">
      <c r="A109" s="143">
        <v>107020404000000</v>
      </c>
      <c r="B109" s="64">
        <v>3</v>
      </c>
      <c r="C109" s="82" t="s">
        <v>40</v>
      </c>
      <c r="D109" s="96" t="s">
        <v>206</v>
      </c>
      <c r="E109" s="67">
        <v>23</v>
      </c>
      <c r="F109" s="67">
        <v>23</v>
      </c>
      <c r="G109" s="67">
        <v>100</v>
      </c>
      <c r="H109" s="97">
        <v>0</v>
      </c>
      <c r="I109" s="67">
        <v>48</v>
      </c>
      <c r="J109" s="67">
        <v>3</v>
      </c>
      <c r="K109" s="67">
        <v>6.25</v>
      </c>
      <c r="L109" s="98">
        <v>45</v>
      </c>
      <c r="M109" s="175">
        <v>5216</v>
      </c>
      <c r="N109" s="69">
        <v>3172</v>
      </c>
      <c r="O109" s="69">
        <v>4921</v>
      </c>
      <c r="P109" s="123">
        <v>94.34432515337423</v>
      </c>
      <c r="Q109" s="193"/>
      <c r="R109" s="151"/>
      <c r="S109" s="165"/>
      <c r="T109" s="164"/>
      <c r="U109" s="164"/>
      <c r="V109" s="187"/>
      <c r="W109" s="169"/>
      <c r="X109" s="165"/>
      <c r="Y109" s="165"/>
      <c r="Z109" s="151"/>
      <c r="AA109" s="151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GT109" s="69">
        <v>23</v>
      </c>
      <c r="GU109" s="69">
        <v>23</v>
      </c>
      <c r="GV109" s="69">
        <v>48</v>
      </c>
      <c r="GW109" s="69">
        <v>3</v>
      </c>
      <c r="GX109" s="69">
        <v>4500</v>
      </c>
    </row>
    <row r="110" spans="1:206" s="4" customFormat="1" ht="12" customHeight="1">
      <c r="A110" s="143">
        <v>107020405000000</v>
      </c>
      <c r="B110" s="64">
        <v>4</v>
      </c>
      <c r="C110" s="82" t="s">
        <v>41</v>
      </c>
      <c r="D110" s="96" t="s">
        <v>207</v>
      </c>
      <c r="E110" s="67">
        <v>34</v>
      </c>
      <c r="F110" s="67">
        <v>34</v>
      </c>
      <c r="G110" s="67">
        <v>100</v>
      </c>
      <c r="H110" s="97">
        <v>0</v>
      </c>
      <c r="I110" s="67">
        <v>230</v>
      </c>
      <c r="J110" s="67">
        <v>201</v>
      </c>
      <c r="K110" s="67">
        <v>87.39130434782608</v>
      </c>
      <c r="L110" s="98">
        <v>29</v>
      </c>
      <c r="M110" s="175">
        <v>12842</v>
      </c>
      <c r="N110" s="69">
        <v>11611</v>
      </c>
      <c r="O110" s="69">
        <v>13919</v>
      </c>
      <c r="P110" s="123">
        <v>108.38654415200124</v>
      </c>
      <c r="Q110" s="193"/>
      <c r="R110" s="151"/>
      <c r="S110" s="165"/>
      <c r="T110" s="164"/>
      <c r="U110" s="164"/>
      <c r="V110" s="187"/>
      <c r="W110" s="169"/>
      <c r="X110" s="165"/>
      <c r="Y110" s="165"/>
      <c r="Z110" s="151"/>
      <c r="AA110" s="151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GT110" s="69">
        <v>34</v>
      </c>
      <c r="GU110" s="69">
        <v>34</v>
      </c>
      <c r="GV110" s="69">
        <v>230</v>
      </c>
      <c r="GW110" s="69">
        <v>200</v>
      </c>
      <c r="GX110" s="69">
        <v>12500</v>
      </c>
    </row>
    <row r="111" spans="1:206" s="4" customFormat="1" ht="12" customHeight="1">
      <c r="A111" s="143">
        <v>107020406000000</v>
      </c>
      <c r="B111" s="64">
        <v>5</v>
      </c>
      <c r="C111" s="82" t="s">
        <v>42</v>
      </c>
      <c r="D111" s="96" t="s">
        <v>208</v>
      </c>
      <c r="E111" s="67">
        <v>38</v>
      </c>
      <c r="F111" s="67">
        <v>38</v>
      </c>
      <c r="G111" s="67">
        <v>100</v>
      </c>
      <c r="H111" s="97">
        <v>0</v>
      </c>
      <c r="I111" s="67">
        <v>85</v>
      </c>
      <c r="J111" s="67">
        <v>44</v>
      </c>
      <c r="K111" s="67">
        <v>51.76470588235295</v>
      </c>
      <c r="L111" s="98">
        <v>41</v>
      </c>
      <c r="M111" s="175">
        <v>11312</v>
      </c>
      <c r="N111" s="69">
        <v>9431</v>
      </c>
      <c r="O111" s="69">
        <v>10936</v>
      </c>
      <c r="P111" s="123">
        <v>96.67609618104667</v>
      </c>
      <c r="Q111" s="193"/>
      <c r="R111" s="151"/>
      <c r="S111" s="165"/>
      <c r="T111" s="164"/>
      <c r="U111" s="164"/>
      <c r="V111" s="187"/>
      <c r="W111" s="169"/>
      <c r="X111" s="165"/>
      <c r="Y111" s="165"/>
      <c r="Z111" s="151"/>
      <c r="AA111" s="151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GT111" s="69">
        <v>38</v>
      </c>
      <c r="GU111" s="69">
        <v>38</v>
      </c>
      <c r="GV111" s="69">
        <v>85</v>
      </c>
      <c r="GW111" s="69">
        <v>42</v>
      </c>
      <c r="GX111" s="69">
        <v>11000</v>
      </c>
    </row>
    <row r="112" spans="1:206" s="4" customFormat="1" ht="12" customHeight="1">
      <c r="A112" s="145" t="s">
        <v>222</v>
      </c>
      <c r="B112" s="64">
        <v>6</v>
      </c>
      <c r="C112" s="82" t="s">
        <v>136</v>
      </c>
      <c r="D112" s="96" t="s">
        <v>209</v>
      </c>
      <c r="E112" s="67">
        <v>18</v>
      </c>
      <c r="F112" s="67">
        <v>18</v>
      </c>
      <c r="G112" s="67">
        <v>100</v>
      </c>
      <c r="H112" s="97">
        <v>0</v>
      </c>
      <c r="I112" s="67">
        <v>24</v>
      </c>
      <c r="J112" s="67">
        <v>9</v>
      </c>
      <c r="K112" s="67">
        <v>37.5</v>
      </c>
      <c r="L112" s="98">
        <v>15</v>
      </c>
      <c r="M112" s="175">
        <v>4048</v>
      </c>
      <c r="N112" s="69">
        <v>3392</v>
      </c>
      <c r="O112" s="69">
        <v>4752</v>
      </c>
      <c r="P112" s="123">
        <v>117.3913043478261</v>
      </c>
      <c r="Q112" s="193"/>
      <c r="R112" s="151"/>
      <c r="S112" s="165"/>
      <c r="T112" s="164"/>
      <c r="U112" s="164"/>
      <c r="V112" s="187"/>
      <c r="W112" s="169"/>
      <c r="X112" s="165"/>
      <c r="Y112" s="165"/>
      <c r="Z112" s="151"/>
      <c r="AA112" s="151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GT112" s="69">
        <v>18</v>
      </c>
      <c r="GU112" s="69">
        <v>18</v>
      </c>
      <c r="GV112" s="69">
        <v>24</v>
      </c>
      <c r="GW112" s="69">
        <v>9</v>
      </c>
      <c r="GX112" s="69">
        <v>3500</v>
      </c>
    </row>
    <row r="113" spans="1:206" s="4" customFormat="1" ht="12" customHeight="1">
      <c r="A113" s="143">
        <v>107020408000000</v>
      </c>
      <c r="B113" s="64">
        <v>7</v>
      </c>
      <c r="C113" s="82" t="s">
        <v>137</v>
      </c>
      <c r="D113" s="96" t="s">
        <v>210</v>
      </c>
      <c r="E113" s="67">
        <v>19</v>
      </c>
      <c r="F113" s="67">
        <v>19</v>
      </c>
      <c r="G113" s="67">
        <v>100</v>
      </c>
      <c r="H113" s="97">
        <v>0</v>
      </c>
      <c r="I113" s="67">
        <v>65</v>
      </c>
      <c r="J113" s="67">
        <v>51</v>
      </c>
      <c r="K113" s="67">
        <v>78.46153846153847</v>
      </c>
      <c r="L113" s="98">
        <v>14</v>
      </c>
      <c r="M113" s="175">
        <v>6981</v>
      </c>
      <c r="N113" s="69">
        <v>5486</v>
      </c>
      <c r="O113" s="69">
        <v>6536</v>
      </c>
      <c r="P113" s="123">
        <v>93.62555507806904</v>
      </c>
      <c r="Q113" s="193"/>
      <c r="R113" s="151"/>
      <c r="S113" s="165"/>
      <c r="T113" s="164"/>
      <c r="U113" s="164"/>
      <c r="V113" s="187"/>
      <c r="W113" s="169"/>
      <c r="X113" s="165"/>
      <c r="Y113" s="165"/>
      <c r="Z113" s="151"/>
      <c r="AA113" s="151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GT113" s="69">
        <v>19</v>
      </c>
      <c r="GU113" s="69">
        <v>19</v>
      </c>
      <c r="GV113" s="69">
        <v>65</v>
      </c>
      <c r="GW113" s="69">
        <v>49</v>
      </c>
      <c r="GX113" s="69">
        <v>6500</v>
      </c>
    </row>
    <row r="114" spans="1:206" s="4" customFormat="1" ht="12" customHeight="1">
      <c r="A114" s="143">
        <v>107020409000000</v>
      </c>
      <c r="B114" s="64">
        <v>8</v>
      </c>
      <c r="C114" s="82" t="s">
        <v>44</v>
      </c>
      <c r="D114" s="96" t="s">
        <v>211</v>
      </c>
      <c r="E114" s="67">
        <v>29</v>
      </c>
      <c r="F114" s="67">
        <v>29</v>
      </c>
      <c r="G114" s="67">
        <v>100</v>
      </c>
      <c r="H114" s="97">
        <v>0</v>
      </c>
      <c r="I114" s="67">
        <v>27</v>
      </c>
      <c r="J114" s="67">
        <v>21</v>
      </c>
      <c r="K114" s="67">
        <v>77.77777777777779</v>
      </c>
      <c r="L114" s="98">
        <v>6</v>
      </c>
      <c r="M114" s="175">
        <v>8684</v>
      </c>
      <c r="N114" s="69">
        <v>7797</v>
      </c>
      <c r="O114" s="69">
        <v>9117</v>
      </c>
      <c r="P114" s="123">
        <v>104.98618148318748</v>
      </c>
      <c r="Q114" s="193"/>
      <c r="R114" s="151"/>
      <c r="S114" s="165"/>
      <c r="T114" s="164"/>
      <c r="U114" s="164"/>
      <c r="V114" s="187"/>
      <c r="W114" s="169"/>
      <c r="X114" s="165"/>
      <c r="Y114" s="165"/>
      <c r="Z114" s="151"/>
      <c r="AA114" s="151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GT114" s="69">
        <v>29</v>
      </c>
      <c r="GU114" s="69">
        <v>29</v>
      </c>
      <c r="GV114" s="69">
        <v>27</v>
      </c>
      <c r="GW114" s="69">
        <v>19</v>
      </c>
      <c r="GX114" s="69">
        <v>8500</v>
      </c>
    </row>
    <row r="115" spans="1:206" s="4" customFormat="1" ht="12" customHeight="1">
      <c r="A115" s="143">
        <v>107020410000000</v>
      </c>
      <c r="B115" s="64">
        <v>9</v>
      </c>
      <c r="C115" s="82" t="s">
        <v>45</v>
      </c>
      <c r="D115" s="96" t="s">
        <v>212</v>
      </c>
      <c r="E115" s="67">
        <v>23</v>
      </c>
      <c r="F115" s="67">
        <v>23</v>
      </c>
      <c r="G115" s="67">
        <v>100</v>
      </c>
      <c r="H115" s="97">
        <v>0</v>
      </c>
      <c r="I115" s="67">
        <v>130</v>
      </c>
      <c r="J115" s="67">
        <v>119</v>
      </c>
      <c r="K115" s="67">
        <v>91.53846153846153</v>
      </c>
      <c r="L115" s="98">
        <v>11</v>
      </c>
      <c r="M115" s="175">
        <v>11600</v>
      </c>
      <c r="N115" s="69">
        <v>10411</v>
      </c>
      <c r="O115" s="69">
        <v>12028</v>
      </c>
      <c r="P115" s="123">
        <v>103.6896551724138</v>
      </c>
      <c r="Q115" s="193"/>
      <c r="R115" s="151"/>
      <c r="S115" s="165"/>
      <c r="T115" s="164"/>
      <c r="U115" s="164"/>
      <c r="V115" s="187"/>
      <c r="W115" s="169"/>
      <c r="X115" s="165"/>
      <c r="Y115" s="165"/>
      <c r="Z115" s="151"/>
      <c r="AA115" s="151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GT115" s="69">
        <v>23</v>
      </c>
      <c r="GU115" s="69">
        <v>23</v>
      </c>
      <c r="GV115" s="69">
        <v>130</v>
      </c>
      <c r="GW115" s="69">
        <v>119</v>
      </c>
      <c r="GX115" s="69">
        <v>11500</v>
      </c>
    </row>
    <row r="116" spans="1:206" s="4" customFormat="1" ht="12" customHeight="1">
      <c r="A116" s="144"/>
      <c r="B116" s="100"/>
      <c r="C116" s="90" t="s">
        <v>213</v>
      </c>
      <c r="D116" s="101"/>
      <c r="E116" s="74"/>
      <c r="F116" s="74"/>
      <c r="G116" s="74"/>
      <c r="H116" s="91"/>
      <c r="I116" s="67"/>
      <c r="J116" s="67"/>
      <c r="K116" s="74"/>
      <c r="L116" s="102"/>
      <c r="M116" s="175"/>
      <c r="N116" s="76"/>
      <c r="O116" s="76"/>
      <c r="P116" s="124"/>
      <c r="Q116" s="151"/>
      <c r="R116" s="151"/>
      <c r="S116" s="165"/>
      <c r="T116" s="164"/>
      <c r="U116" s="164"/>
      <c r="V116" s="187"/>
      <c r="W116" s="169"/>
      <c r="X116" s="165"/>
      <c r="Y116" s="165"/>
      <c r="Z116" s="151"/>
      <c r="AA116" s="151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GT116" s="76"/>
      <c r="GU116" s="76"/>
      <c r="GV116" s="76"/>
      <c r="GW116" s="76"/>
      <c r="GX116" s="76"/>
    </row>
    <row r="117" spans="1:206" s="2" customFormat="1" ht="12" customHeight="1">
      <c r="A117" s="146"/>
      <c r="B117" s="239" t="s">
        <v>122</v>
      </c>
      <c r="C117" s="240"/>
      <c r="D117" s="241"/>
      <c r="E117" s="78">
        <v>258</v>
      </c>
      <c r="F117" s="78">
        <v>258</v>
      </c>
      <c r="G117" s="78">
        <v>100</v>
      </c>
      <c r="H117" s="87">
        <v>0</v>
      </c>
      <c r="I117" s="78">
        <v>847</v>
      </c>
      <c r="J117" s="78">
        <v>581</v>
      </c>
      <c r="K117" s="78">
        <v>68.59504132231406</v>
      </c>
      <c r="L117" s="87">
        <v>266</v>
      </c>
      <c r="M117" s="79">
        <v>79951</v>
      </c>
      <c r="N117" s="210">
        <f>SUM(N106:N116)</f>
        <v>66251</v>
      </c>
      <c r="O117" s="125">
        <v>79662</v>
      </c>
      <c r="P117" s="125">
        <v>99.63852859876674</v>
      </c>
      <c r="Q117" s="166"/>
      <c r="R117" s="167"/>
      <c r="S117" s="167"/>
      <c r="T117" s="164"/>
      <c r="U117" s="164"/>
      <c r="V117" s="187"/>
      <c r="W117" s="169"/>
      <c r="X117" s="165"/>
      <c r="Y117" s="165"/>
      <c r="Z117" s="151"/>
      <c r="AA117" s="151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GT117" s="79">
        <v>258</v>
      </c>
      <c r="GU117" s="79">
        <v>258</v>
      </c>
      <c r="GV117" s="79">
        <v>847</v>
      </c>
      <c r="GW117" s="79">
        <v>571</v>
      </c>
      <c r="GX117" s="79">
        <v>76500</v>
      </c>
    </row>
    <row r="118" spans="13:206" ht="12.75">
      <c r="M118" s="135"/>
      <c r="N118" s="135"/>
      <c r="T118" s="166"/>
      <c r="U118" s="164"/>
      <c r="V118" s="187"/>
      <c r="W118" s="169"/>
      <c r="X118" s="167"/>
      <c r="Y118" s="167"/>
      <c r="Z118" s="167"/>
      <c r="AA118" s="167"/>
      <c r="GT118" s="136">
        <v>258</v>
      </c>
      <c r="GU118" s="136">
        <v>258</v>
      </c>
      <c r="GV118" s="136">
        <v>847</v>
      </c>
      <c r="GW118" s="136">
        <v>571</v>
      </c>
      <c r="GX118" s="136">
        <v>76500</v>
      </c>
    </row>
    <row r="119" spans="1:57" s="6" customFormat="1" ht="15" customHeight="1">
      <c r="A119" s="215" t="s">
        <v>96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148"/>
      <c r="R119" s="148"/>
      <c r="S119" s="148"/>
      <c r="T119" s="148"/>
      <c r="U119" s="164"/>
      <c r="V119" s="187"/>
      <c r="W119" s="169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</row>
    <row r="120" spans="1:57" s="4" customFormat="1" ht="12" customHeight="1">
      <c r="A120" s="217" t="s">
        <v>239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149"/>
      <c r="R120" s="149"/>
      <c r="S120" s="149"/>
      <c r="T120" s="149"/>
      <c r="U120" s="164"/>
      <c r="V120" s="187"/>
      <c r="W120" s="16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</row>
    <row r="121" spans="1:57" s="4" customFormat="1" ht="12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18"/>
      <c r="P121" s="5"/>
      <c r="Q121" s="190"/>
      <c r="R121" s="189"/>
      <c r="S121" s="190"/>
      <c r="T121" s="149"/>
      <c r="U121" s="164"/>
      <c r="V121" s="187"/>
      <c r="W121" s="16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</row>
    <row r="122" spans="1:57" s="4" customFormat="1" ht="12" customHeight="1">
      <c r="A122" s="238" t="s">
        <v>201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149"/>
      <c r="R122" s="149"/>
      <c r="S122" s="149"/>
      <c r="T122" s="149"/>
      <c r="U122" s="164"/>
      <c r="V122" s="187"/>
      <c r="W122" s="16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</row>
    <row r="123" spans="1:57" s="4" customFormat="1" ht="12" customHeight="1">
      <c r="A123" s="219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149"/>
      <c r="R123" s="149"/>
      <c r="S123" s="149"/>
      <c r="T123" s="149"/>
      <c r="U123" s="164"/>
      <c r="V123" s="187"/>
      <c r="W123" s="16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</row>
    <row r="124" spans="1:57" s="4" customFormat="1" ht="12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118"/>
      <c r="P124" s="59"/>
      <c r="Q124" s="163"/>
      <c r="R124" s="189"/>
      <c r="S124" s="163"/>
      <c r="T124" s="149"/>
      <c r="U124" s="164"/>
      <c r="V124" s="187"/>
      <c r="W124" s="16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</row>
    <row r="125" spans="1:45" s="181" customFormat="1" ht="12" customHeight="1">
      <c r="A125" s="227" t="s">
        <v>224</v>
      </c>
      <c r="B125" s="220" t="s">
        <v>114</v>
      </c>
      <c r="C125" s="221"/>
      <c r="D125" s="227" t="s">
        <v>225</v>
      </c>
      <c r="E125" s="224" t="s">
        <v>157</v>
      </c>
      <c r="F125" s="225"/>
      <c r="G125" s="225"/>
      <c r="H125" s="226"/>
      <c r="I125" s="224" t="s">
        <v>115</v>
      </c>
      <c r="J125" s="225"/>
      <c r="K125" s="225"/>
      <c r="L125" s="226"/>
      <c r="M125" s="224" t="s">
        <v>158</v>
      </c>
      <c r="N125" s="225"/>
      <c r="O125" s="225"/>
      <c r="P125" s="226"/>
      <c r="Q125" s="267"/>
      <c r="R125" s="267"/>
      <c r="S125" s="267"/>
      <c r="T125" s="186"/>
      <c r="U125" s="164"/>
      <c r="V125" s="187"/>
      <c r="W125" s="169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</row>
    <row r="126" spans="1:45" s="181" customFormat="1" ht="12" customHeight="1">
      <c r="A126" s="228"/>
      <c r="B126" s="222"/>
      <c r="C126" s="223"/>
      <c r="D126" s="228"/>
      <c r="E126" s="230" t="s">
        <v>116</v>
      </c>
      <c r="F126" s="224" t="s">
        <v>117</v>
      </c>
      <c r="G126" s="226"/>
      <c r="H126" s="230" t="s">
        <v>118</v>
      </c>
      <c r="I126" s="230" t="s">
        <v>116</v>
      </c>
      <c r="J126" s="224" t="s">
        <v>117</v>
      </c>
      <c r="K126" s="226"/>
      <c r="L126" s="230" t="s">
        <v>118</v>
      </c>
      <c r="M126" s="227" t="s">
        <v>226</v>
      </c>
      <c r="N126" s="212" t="s">
        <v>161</v>
      </c>
      <c r="O126" s="213"/>
      <c r="P126" s="214"/>
      <c r="Q126" s="268"/>
      <c r="R126" s="267"/>
      <c r="S126" s="267"/>
      <c r="T126" s="186"/>
      <c r="U126" s="164"/>
      <c r="V126" s="187"/>
      <c r="W126" s="169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</row>
    <row r="127" spans="1:45" s="181" customFormat="1" ht="22.5">
      <c r="A127" s="229"/>
      <c r="B127" s="232" t="s">
        <v>202</v>
      </c>
      <c r="C127" s="233"/>
      <c r="D127" s="229"/>
      <c r="E127" s="231"/>
      <c r="F127" s="182" t="s">
        <v>163</v>
      </c>
      <c r="G127" s="180" t="s">
        <v>119</v>
      </c>
      <c r="H127" s="231"/>
      <c r="I127" s="231"/>
      <c r="J127" s="182" t="s">
        <v>163</v>
      </c>
      <c r="K127" s="180" t="s">
        <v>119</v>
      </c>
      <c r="L127" s="231"/>
      <c r="M127" s="229"/>
      <c r="N127" s="207" t="s">
        <v>240</v>
      </c>
      <c r="O127" s="207" t="s">
        <v>241</v>
      </c>
      <c r="P127" s="208" t="s">
        <v>119</v>
      </c>
      <c r="Q127" s="268"/>
      <c r="R127" s="192"/>
      <c r="S127" s="191"/>
      <c r="T127" s="186"/>
      <c r="U127" s="164"/>
      <c r="V127" s="187"/>
      <c r="W127" s="169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</row>
    <row r="128" spans="1:57" s="4" customFormat="1" ht="12" customHeight="1">
      <c r="A128" s="142"/>
      <c r="B128" s="60" t="s">
        <v>120</v>
      </c>
      <c r="C128" s="61"/>
      <c r="D128" s="62"/>
      <c r="E128" s="62"/>
      <c r="F128" s="62"/>
      <c r="G128" s="62"/>
      <c r="H128" s="62"/>
      <c r="I128" s="62"/>
      <c r="J128" s="62"/>
      <c r="K128" s="62"/>
      <c r="L128" s="62"/>
      <c r="M128" s="63"/>
      <c r="N128" s="63"/>
      <c r="O128" s="63"/>
      <c r="P128" s="62"/>
      <c r="Q128" s="164"/>
      <c r="R128" s="164"/>
      <c r="S128" s="149"/>
      <c r="T128" s="168"/>
      <c r="U128" s="164"/>
      <c r="V128" s="187"/>
      <c r="W128" s="169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</row>
    <row r="129" spans="1:206" s="4" customFormat="1" ht="12" customHeight="1">
      <c r="A129" s="143">
        <v>107030101000000</v>
      </c>
      <c r="B129" s="64">
        <v>1</v>
      </c>
      <c r="C129" s="82" t="s">
        <v>90</v>
      </c>
      <c r="D129" s="83"/>
      <c r="E129" s="67">
        <v>56</v>
      </c>
      <c r="F129" s="67">
        <v>56</v>
      </c>
      <c r="G129" s="67">
        <v>100</v>
      </c>
      <c r="H129" s="84">
        <v>0</v>
      </c>
      <c r="I129" s="67">
        <v>20</v>
      </c>
      <c r="J129" s="67">
        <v>13</v>
      </c>
      <c r="K129" s="67">
        <v>65</v>
      </c>
      <c r="L129" s="84">
        <v>7</v>
      </c>
      <c r="M129" s="123">
        <v>14365</v>
      </c>
      <c r="N129" s="69">
        <v>7463</v>
      </c>
      <c r="O129" s="184">
        <v>12120</v>
      </c>
      <c r="P129" s="139">
        <v>84.37173686042463</v>
      </c>
      <c r="Q129" s="198"/>
      <c r="R129" s="198"/>
      <c r="S129" s="165"/>
      <c r="T129" s="149"/>
      <c r="U129" s="164"/>
      <c r="V129" s="187"/>
      <c r="W129" s="169"/>
      <c r="X129" s="151"/>
      <c r="Y129" s="151"/>
      <c r="Z129" s="151"/>
      <c r="AA129" s="151"/>
      <c r="AB129" s="151"/>
      <c r="AC129" s="151"/>
      <c r="AD129" s="151"/>
      <c r="AE129" s="151"/>
      <c r="AF129" s="149"/>
      <c r="AG129" s="149"/>
      <c r="AH129" s="151"/>
      <c r="AI129" s="151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GT129" s="69">
        <v>56</v>
      </c>
      <c r="GU129" s="69">
        <v>56</v>
      </c>
      <c r="GV129" s="69">
        <v>20</v>
      </c>
      <c r="GW129" s="69">
        <v>12</v>
      </c>
      <c r="GX129" s="69">
        <v>14000</v>
      </c>
    </row>
    <row r="130" spans="1:206" s="4" customFormat="1" ht="12" customHeight="1">
      <c r="A130" s="143">
        <v>107030102000000</v>
      </c>
      <c r="B130" s="64">
        <v>2</v>
      </c>
      <c r="C130" s="82" t="s">
        <v>46</v>
      </c>
      <c r="D130" s="83"/>
      <c r="E130" s="67">
        <v>18</v>
      </c>
      <c r="F130" s="67">
        <v>18</v>
      </c>
      <c r="G130" s="67">
        <v>100</v>
      </c>
      <c r="H130" s="84">
        <v>0</v>
      </c>
      <c r="I130" s="67">
        <v>16</v>
      </c>
      <c r="J130" s="67">
        <v>12</v>
      </c>
      <c r="K130" s="67">
        <v>75</v>
      </c>
      <c r="L130" s="84">
        <v>4</v>
      </c>
      <c r="M130" s="123">
        <v>8104</v>
      </c>
      <c r="N130" s="69">
        <v>5949</v>
      </c>
      <c r="O130" s="184">
        <v>7451</v>
      </c>
      <c r="P130" s="139">
        <v>91.94225074037512</v>
      </c>
      <c r="Q130" s="198"/>
      <c r="R130" s="198"/>
      <c r="S130" s="165"/>
      <c r="T130" s="149"/>
      <c r="U130" s="164"/>
      <c r="V130" s="187"/>
      <c r="W130" s="169"/>
      <c r="X130" s="151"/>
      <c r="Y130" s="151"/>
      <c r="Z130" s="151"/>
      <c r="AA130" s="151"/>
      <c r="AB130" s="151"/>
      <c r="AC130" s="151"/>
      <c r="AD130" s="151"/>
      <c r="AE130" s="151"/>
      <c r="AF130" s="149"/>
      <c r="AG130" s="149"/>
      <c r="AH130" s="151"/>
      <c r="AI130" s="151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GT130" s="69">
        <v>18</v>
      </c>
      <c r="GU130" s="69">
        <v>18</v>
      </c>
      <c r="GV130" s="69">
        <v>16</v>
      </c>
      <c r="GW130" s="69">
        <v>12</v>
      </c>
      <c r="GX130" s="69">
        <v>7500</v>
      </c>
    </row>
    <row r="131" spans="1:206" s="4" customFormat="1" ht="12" customHeight="1">
      <c r="A131" s="143">
        <v>107030103000000</v>
      </c>
      <c r="B131" s="64">
        <v>3</v>
      </c>
      <c r="C131" s="82" t="s">
        <v>47</v>
      </c>
      <c r="D131" s="83"/>
      <c r="E131" s="67">
        <v>29</v>
      </c>
      <c r="F131" s="67">
        <v>29</v>
      </c>
      <c r="G131" s="67">
        <v>100</v>
      </c>
      <c r="H131" s="84">
        <v>0</v>
      </c>
      <c r="I131" s="67">
        <v>17</v>
      </c>
      <c r="J131" s="67">
        <v>16</v>
      </c>
      <c r="K131" s="67">
        <v>94.11764705882352</v>
      </c>
      <c r="L131" s="84">
        <v>1</v>
      </c>
      <c r="M131" s="123">
        <v>9765</v>
      </c>
      <c r="N131" s="69">
        <v>6607</v>
      </c>
      <c r="O131" s="184">
        <v>8501</v>
      </c>
      <c r="P131" s="139">
        <v>87.0558115719406</v>
      </c>
      <c r="Q131" s="198"/>
      <c r="R131" s="198"/>
      <c r="S131" s="165"/>
      <c r="T131" s="149"/>
      <c r="U131" s="164"/>
      <c r="V131" s="187"/>
      <c r="W131" s="169"/>
      <c r="X131" s="151"/>
      <c r="Y131" s="151"/>
      <c r="Z131" s="151"/>
      <c r="AA131" s="151"/>
      <c r="AB131" s="151"/>
      <c r="AC131" s="151"/>
      <c r="AD131" s="151"/>
      <c r="AE131" s="151"/>
      <c r="AF131" s="149"/>
      <c r="AG131" s="149"/>
      <c r="AH131" s="151"/>
      <c r="AI131" s="151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GT131" s="69">
        <v>29</v>
      </c>
      <c r="GU131" s="69">
        <v>29</v>
      </c>
      <c r="GV131" s="69">
        <v>17</v>
      </c>
      <c r="GW131" s="69">
        <v>16</v>
      </c>
      <c r="GX131" s="69">
        <v>9500</v>
      </c>
    </row>
    <row r="132" spans="1:206" s="4" customFormat="1" ht="12" customHeight="1">
      <c r="A132" s="143">
        <v>107030104000000</v>
      </c>
      <c r="B132" s="64">
        <v>4</v>
      </c>
      <c r="C132" s="82" t="s">
        <v>139</v>
      </c>
      <c r="D132" s="83"/>
      <c r="E132" s="67">
        <v>23</v>
      </c>
      <c r="F132" s="67">
        <v>23</v>
      </c>
      <c r="G132" s="67">
        <v>100</v>
      </c>
      <c r="H132" s="84">
        <v>0</v>
      </c>
      <c r="I132" s="67">
        <v>5</v>
      </c>
      <c r="J132" s="67">
        <v>5</v>
      </c>
      <c r="K132" s="67">
        <v>100</v>
      </c>
      <c r="L132" s="84">
        <v>0</v>
      </c>
      <c r="M132" s="123">
        <v>7516</v>
      </c>
      <c r="N132" s="69">
        <v>5796</v>
      </c>
      <c r="O132" s="184">
        <v>7347</v>
      </c>
      <c r="P132" s="139">
        <v>97.75146354443854</v>
      </c>
      <c r="Q132" s="198"/>
      <c r="R132" s="198"/>
      <c r="S132" s="165"/>
      <c r="T132" s="149"/>
      <c r="U132" s="164"/>
      <c r="V132" s="187"/>
      <c r="W132" s="169"/>
      <c r="X132" s="151"/>
      <c r="Y132" s="151"/>
      <c r="Z132" s="151"/>
      <c r="AA132" s="151"/>
      <c r="AB132" s="151"/>
      <c r="AC132" s="151"/>
      <c r="AD132" s="151"/>
      <c r="AE132" s="151"/>
      <c r="AF132" s="149"/>
      <c r="AG132" s="149"/>
      <c r="AH132" s="151"/>
      <c r="AI132" s="151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GT132" s="69">
        <v>23</v>
      </c>
      <c r="GU132" s="69">
        <v>23</v>
      </c>
      <c r="GV132" s="69">
        <v>5</v>
      </c>
      <c r="GW132" s="69">
        <v>4</v>
      </c>
      <c r="GX132" s="69">
        <v>7000</v>
      </c>
    </row>
    <row r="133" spans="1:206" s="4" customFormat="1" ht="12" customHeight="1">
      <c r="A133" s="143">
        <v>107030105000000</v>
      </c>
      <c r="B133" s="64">
        <v>5</v>
      </c>
      <c r="C133" s="82" t="s">
        <v>140</v>
      </c>
      <c r="D133" s="83"/>
      <c r="E133" s="67">
        <v>47</v>
      </c>
      <c r="F133" s="67">
        <v>47</v>
      </c>
      <c r="G133" s="67">
        <v>100</v>
      </c>
      <c r="H133" s="84">
        <v>0</v>
      </c>
      <c r="I133" s="67">
        <v>49</v>
      </c>
      <c r="J133" s="67">
        <v>49</v>
      </c>
      <c r="K133" s="67">
        <v>100</v>
      </c>
      <c r="L133" s="84">
        <v>0</v>
      </c>
      <c r="M133" s="123">
        <v>27702</v>
      </c>
      <c r="N133" s="69">
        <v>19012</v>
      </c>
      <c r="O133" s="184">
        <v>26534</v>
      </c>
      <c r="P133" s="139">
        <v>95.78369792794744</v>
      </c>
      <c r="Q133" s="198"/>
      <c r="R133" s="198"/>
      <c r="S133" s="165"/>
      <c r="T133" s="149"/>
      <c r="U133" s="164"/>
      <c r="V133" s="187"/>
      <c r="W133" s="169"/>
      <c r="X133" s="151"/>
      <c r="Y133" s="151"/>
      <c r="Z133" s="151"/>
      <c r="AA133" s="151"/>
      <c r="AB133" s="151"/>
      <c r="AC133" s="151"/>
      <c r="AD133" s="151"/>
      <c r="AE133" s="151"/>
      <c r="AF133" s="149"/>
      <c r="AG133" s="149"/>
      <c r="AH133" s="151"/>
      <c r="AI133" s="151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GT133" s="69">
        <v>47</v>
      </c>
      <c r="GU133" s="69">
        <v>47</v>
      </c>
      <c r="GV133" s="69">
        <v>49</v>
      </c>
      <c r="GW133" s="69">
        <v>49</v>
      </c>
      <c r="GX133" s="69">
        <v>28000</v>
      </c>
    </row>
    <row r="134" spans="1:206" s="4" customFormat="1" ht="12" customHeight="1">
      <c r="A134" s="143">
        <v>107030106000000</v>
      </c>
      <c r="B134" s="64">
        <v>6</v>
      </c>
      <c r="C134" s="82" t="s">
        <v>48</v>
      </c>
      <c r="D134" s="83"/>
      <c r="E134" s="67">
        <v>25</v>
      </c>
      <c r="F134" s="67">
        <v>25</v>
      </c>
      <c r="G134" s="67">
        <v>100</v>
      </c>
      <c r="H134" s="84">
        <v>0</v>
      </c>
      <c r="I134" s="67">
        <v>19</v>
      </c>
      <c r="J134" s="67">
        <v>13</v>
      </c>
      <c r="K134" s="67">
        <v>68.42105263157895</v>
      </c>
      <c r="L134" s="84">
        <v>6</v>
      </c>
      <c r="M134" s="123">
        <v>11016</v>
      </c>
      <c r="N134" s="69">
        <v>8679</v>
      </c>
      <c r="O134" s="184">
        <v>11035</v>
      </c>
      <c r="P134" s="139">
        <v>100.1724763979666</v>
      </c>
      <c r="Q134" s="198"/>
      <c r="R134" s="198"/>
      <c r="S134" s="165"/>
      <c r="T134" s="149"/>
      <c r="U134" s="164"/>
      <c r="V134" s="187"/>
      <c r="W134" s="169"/>
      <c r="X134" s="151"/>
      <c r="Y134" s="151"/>
      <c r="Z134" s="151"/>
      <c r="AA134" s="151"/>
      <c r="AB134" s="151"/>
      <c r="AC134" s="151"/>
      <c r="AD134" s="151"/>
      <c r="AE134" s="151"/>
      <c r="AF134" s="149"/>
      <c r="AG134" s="149"/>
      <c r="AH134" s="151"/>
      <c r="AI134" s="151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GT134" s="69">
        <v>25</v>
      </c>
      <c r="GU134" s="69">
        <v>25</v>
      </c>
      <c r="GV134" s="69">
        <v>19</v>
      </c>
      <c r="GW134" s="69">
        <v>13</v>
      </c>
      <c r="GX134" s="69">
        <v>11400</v>
      </c>
    </row>
    <row r="135" spans="1:206" s="4" customFormat="1" ht="12" customHeight="1">
      <c r="A135" s="144"/>
      <c r="B135" s="89" t="s">
        <v>121</v>
      </c>
      <c r="C135" s="82"/>
      <c r="D135" s="83"/>
      <c r="E135" s="67"/>
      <c r="F135" s="67"/>
      <c r="G135" s="67"/>
      <c r="H135" s="84"/>
      <c r="I135" s="67"/>
      <c r="J135" s="67"/>
      <c r="K135" s="67"/>
      <c r="L135" s="84"/>
      <c r="M135" s="123"/>
      <c r="N135" s="69"/>
      <c r="O135" s="69"/>
      <c r="P135" s="139"/>
      <c r="Q135" s="151"/>
      <c r="R135" s="151"/>
      <c r="S135" s="165"/>
      <c r="T135" s="149"/>
      <c r="U135" s="164"/>
      <c r="V135" s="187"/>
      <c r="W135" s="169"/>
      <c r="X135" s="151"/>
      <c r="Y135" s="151"/>
      <c r="Z135" s="151"/>
      <c r="AA135" s="151"/>
      <c r="AB135" s="151"/>
      <c r="AC135" s="151"/>
      <c r="AD135" s="151"/>
      <c r="AE135" s="151"/>
      <c r="AF135" s="149"/>
      <c r="AG135" s="149"/>
      <c r="AH135" s="151"/>
      <c r="AI135" s="151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GT135" s="69"/>
      <c r="GU135" s="69"/>
      <c r="GV135" s="69"/>
      <c r="GW135" s="69"/>
      <c r="GX135" s="69"/>
    </row>
    <row r="136" spans="1:206" s="4" customFormat="1" ht="12" customHeight="1">
      <c r="A136" s="143">
        <v>107030201000000</v>
      </c>
      <c r="B136" s="64">
        <v>7</v>
      </c>
      <c r="C136" s="82" t="s">
        <v>49</v>
      </c>
      <c r="D136" s="83"/>
      <c r="E136" s="67">
        <v>50</v>
      </c>
      <c r="F136" s="67">
        <v>50</v>
      </c>
      <c r="G136" s="67">
        <v>100</v>
      </c>
      <c r="H136" s="84">
        <v>0</v>
      </c>
      <c r="I136" s="67">
        <v>17</v>
      </c>
      <c r="J136" s="67">
        <v>10</v>
      </c>
      <c r="K136" s="67">
        <v>58.82352941176471</v>
      </c>
      <c r="L136" s="84">
        <v>7</v>
      </c>
      <c r="M136" s="123">
        <v>14788</v>
      </c>
      <c r="N136" s="69">
        <v>9684</v>
      </c>
      <c r="O136" s="184">
        <v>13736</v>
      </c>
      <c r="P136" s="139">
        <v>92.88612388423046</v>
      </c>
      <c r="Q136" s="198"/>
      <c r="R136" s="198"/>
      <c r="S136" s="165"/>
      <c r="T136" s="149"/>
      <c r="U136" s="164"/>
      <c r="V136" s="187"/>
      <c r="W136" s="169"/>
      <c r="X136" s="151"/>
      <c r="Y136" s="151"/>
      <c r="Z136" s="151"/>
      <c r="AA136" s="151"/>
      <c r="AB136" s="151"/>
      <c r="AC136" s="151"/>
      <c r="AD136" s="151"/>
      <c r="AE136" s="151"/>
      <c r="AF136" s="149"/>
      <c r="AG136" s="149"/>
      <c r="AH136" s="151"/>
      <c r="AI136" s="151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GT136" s="69">
        <v>50</v>
      </c>
      <c r="GU136" s="69">
        <v>50</v>
      </c>
      <c r="GV136" s="69">
        <v>17</v>
      </c>
      <c r="GW136" s="69">
        <v>10</v>
      </c>
      <c r="GX136" s="69">
        <v>14500</v>
      </c>
    </row>
    <row r="137" spans="1:206" s="4" customFormat="1" ht="12" customHeight="1">
      <c r="A137" s="143">
        <v>107030202000000</v>
      </c>
      <c r="B137" s="64">
        <v>8</v>
      </c>
      <c r="C137" s="82" t="s">
        <v>141</v>
      </c>
      <c r="D137" s="83"/>
      <c r="E137" s="67">
        <v>54</v>
      </c>
      <c r="F137" s="67">
        <v>54</v>
      </c>
      <c r="G137" s="67">
        <v>100</v>
      </c>
      <c r="H137" s="84">
        <v>0</v>
      </c>
      <c r="I137" s="67">
        <v>27</v>
      </c>
      <c r="J137" s="67">
        <v>19</v>
      </c>
      <c r="K137" s="67">
        <v>70.37037037037037</v>
      </c>
      <c r="L137" s="84">
        <v>8</v>
      </c>
      <c r="M137" s="123">
        <v>27648</v>
      </c>
      <c r="N137" s="69">
        <v>22652</v>
      </c>
      <c r="O137" s="184">
        <v>30562</v>
      </c>
      <c r="P137" s="139">
        <v>110.5396412037037</v>
      </c>
      <c r="Q137" s="198"/>
      <c r="R137" s="198"/>
      <c r="S137" s="165"/>
      <c r="T137" s="149"/>
      <c r="U137" s="164"/>
      <c r="V137" s="187"/>
      <c r="W137" s="169"/>
      <c r="X137" s="151"/>
      <c r="Y137" s="151"/>
      <c r="Z137" s="151"/>
      <c r="AA137" s="151"/>
      <c r="AB137" s="151"/>
      <c r="AC137" s="151"/>
      <c r="AD137" s="151"/>
      <c r="AE137" s="151"/>
      <c r="AF137" s="149"/>
      <c r="AG137" s="149"/>
      <c r="AH137" s="151"/>
      <c r="AI137" s="151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GT137" s="69">
        <v>54</v>
      </c>
      <c r="GU137" s="69">
        <v>54</v>
      </c>
      <c r="GV137" s="69">
        <v>27</v>
      </c>
      <c r="GW137" s="69">
        <v>19</v>
      </c>
      <c r="GX137" s="69">
        <v>28000</v>
      </c>
    </row>
    <row r="138" spans="1:206" s="4" customFormat="1" ht="12" customHeight="1">
      <c r="A138" s="143">
        <v>107030203000000</v>
      </c>
      <c r="B138" s="64">
        <v>9</v>
      </c>
      <c r="C138" s="82" t="s">
        <v>4</v>
      </c>
      <c r="D138" s="83"/>
      <c r="E138" s="67">
        <v>70</v>
      </c>
      <c r="F138" s="67">
        <v>70</v>
      </c>
      <c r="G138" s="67">
        <v>100</v>
      </c>
      <c r="H138" s="84">
        <v>0</v>
      </c>
      <c r="I138" s="67">
        <v>38</v>
      </c>
      <c r="J138" s="67">
        <v>34</v>
      </c>
      <c r="K138" s="67">
        <v>89.47368421052632</v>
      </c>
      <c r="L138" s="84">
        <v>4</v>
      </c>
      <c r="M138" s="123">
        <v>41742</v>
      </c>
      <c r="N138" s="69">
        <v>38196</v>
      </c>
      <c r="O138" s="184">
        <v>47544</v>
      </c>
      <c r="P138" s="139">
        <v>113.89966939772891</v>
      </c>
      <c r="Q138" s="198"/>
      <c r="R138" s="198"/>
      <c r="S138" s="165"/>
      <c r="T138" s="149"/>
      <c r="U138" s="164"/>
      <c r="V138" s="187"/>
      <c r="W138" s="169"/>
      <c r="X138" s="151"/>
      <c r="Y138" s="151"/>
      <c r="Z138" s="151"/>
      <c r="AA138" s="151"/>
      <c r="AB138" s="151"/>
      <c r="AC138" s="151"/>
      <c r="AD138" s="151"/>
      <c r="AE138" s="151"/>
      <c r="AF138" s="149"/>
      <c r="AG138" s="149"/>
      <c r="AH138" s="151"/>
      <c r="AI138" s="151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GT138" s="69">
        <v>70</v>
      </c>
      <c r="GU138" s="69">
        <v>70</v>
      </c>
      <c r="GV138" s="69">
        <v>38</v>
      </c>
      <c r="GW138" s="69">
        <v>34</v>
      </c>
      <c r="GX138" s="69">
        <v>43000</v>
      </c>
    </row>
    <row r="139" spans="1:206" s="4" customFormat="1" ht="12" customHeight="1">
      <c r="A139" s="143">
        <v>107030204000000</v>
      </c>
      <c r="B139" s="64">
        <v>10</v>
      </c>
      <c r="C139" s="82" t="s">
        <v>53</v>
      </c>
      <c r="D139" s="83"/>
      <c r="E139" s="67">
        <v>15</v>
      </c>
      <c r="F139" s="67">
        <v>15</v>
      </c>
      <c r="G139" s="67">
        <v>100</v>
      </c>
      <c r="H139" s="84">
        <v>0</v>
      </c>
      <c r="I139" s="67">
        <v>8</v>
      </c>
      <c r="J139" s="67">
        <v>7</v>
      </c>
      <c r="K139" s="67">
        <v>87.5</v>
      </c>
      <c r="L139" s="84">
        <v>1</v>
      </c>
      <c r="M139" s="123">
        <v>5101</v>
      </c>
      <c r="N139" s="69">
        <v>3039</v>
      </c>
      <c r="O139" s="184">
        <v>4923</v>
      </c>
      <c r="P139" s="139">
        <v>96.51048813958047</v>
      </c>
      <c r="Q139" s="198"/>
      <c r="R139" s="198"/>
      <c r="S139" s="165"/>
      <c r="T139" s="149"/>
      <c r="U139" s="164"/>
      <c r="V139" s="187"/>
      <c r="W139" s="169"/>
      <c r="X139" s="151"/>
      <c r="Y139" s="151"/>
      <c r="Z139" s="151"/>
      <c r="AA139" s="151"/>
      <c r="AB139" s="151"/>
      <c r="AC139" s="151"/>
      <c r="AD139" s="151"/>
      <c r="AE139" s="151"/>
      <c r="AF139" s="149"/>
      <c r="AG139" s="149"/>
      <c r="AH139" s="151"/>
      <c r="AI139" s="151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GT139" s="69">
        <v>15</v>
      </c>
      <c r="GU139" s="69">
        <v>15</v>
      </c>
      <c r="GV139" s="69">
        <v>8</v>
      </c>
      <c r="GW139" s="69">
        <v>7</v>
      </c>
      <c r="GX139" s="69">
        <v>4500</v>
      </c>
    </row>
    <row r="140" spans="1:206" s="4" customFormat="1" ht="12" customHeight="1">
      <c r="A140" s="143">
        <v>107030205000000</v>
      </c>
      <c r="B140" s="64">
        <v>11</v>
      </c>
      <c r="C140" s="82" t="s">
        <v>57</v>
      </c>
      <c r="D140" s="83"/>
      <c r="E140" s="67">
        <v>34</v>
      </c>
      <c r="F140" s="67">
        <v>34</v>
      </c>
      <c r="G140" s="67">
        <v>100</v>
      </c>
      <c r="H140" s="84">
        <v>0</v>
      </c>
      <c r="I140" s="67">
        <v>3</v>
      </c>
      <c r="J140" s="67">
        <v>2</v>
      </c>
      <c r="K140" s="67">
        <v>66.66666666666666</v>
      </c>
      <c r="L140" s="84">
        <v>1</v>
      </c>
      <c r="M140" s="123">
        <v>7401</v>
      </c>
      <c r="N140" s="69">
        <v>1535</v>
      </c>
      <c r="O140" s="184">
        <v>5383</v>
      </c>
      <c r="P140" s="139">
        <v>72.733414403459</v>
      </c>
      <c r="Q140" s="198"/>
      <c r="R140" s="198"/>
      <c r="S140" s="165"/>
      <c r="T140" s="149"/>
      <c r="U140" s="164"/>
      <c r="V140" s="187"/>
      <c r="W140" s="169"/>
      <c r="X140" s="151"/>
      <c r="Y140" s="151"/>
      <c r="Z140" s="151"/>
      <c r="AA140" s="151"/>
      <c r="AB140" s="151"/>
      <c r="AC140" s="151"/>
      <c r="AD140" s="151"/>
      <c r="AE140" s="151"/>
      <c r="AF140" s="149"/>
      <c r="AG140" s="149"/>
      <c r="AH140" s="151"/>
      <c r="AI140" s="151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GT140" s="69">
        <v>34</v>
      </c>
      <c r="GU140" s="69">
        <v>34</v>
      </c>
      <c r="GV140" s="69">
        <v>3</v>
      </c>
      <c r="GW140" s="69">
        <v>2</v>
      </c>
      <c r="GX140" s="69">
        <v>7000</v>
      </c>
    </row>
    <row r="141" spans="1:206" s="4" customFormat="1" ht="12" customHeight="1">
      <c r="A141" s="144"/>
      <c r="B141" s="89" t="s">
        <v>127</v>
      </c>
      <c r="C141" s="82"/>
      <c r="D141" s="83"/>
      <c r="E141" s="67"/>
      <c r="F141" s="67"/>
      <c r="G141" s="67"/>
      <c r="H141" s="84"/>
      <c r="I141" s="67"/>
      <c r="J141" s="67"/>
      <c r="K141" s="67"/>
      <c r="L141" s="84"/>
      <c r="M141" s="123"/>
      <c r="N141" s="69"/>
      <c r="O141" s="69"/>
      <c r="P141" s="139"/>
      <c r="Q141" s="151"/>
      <c r="R141" s="151"/>
      <c r="S141" s="165"/>
      <c r="T141" s="149"/>
      <c r="U141" s="164"/>
      <c r="V141" s="187"/>
      <c r="W141" s="169"/>
      <c r="X141" s="151"/>
      <c r="Y141" s="151"/>
      <c r="Z141" s="151"/>
      <c r="AA141" s="151"/>
      <c r="AB141" s="151"/>
      <c r="AC141" s="151"/>
      <c r="AD141" s="151"/>
      <c r="AE141" s="151"/>
      <c r="AF141" s="149"/>
      <c r="AG141" s="149"/>
      <c r="AH141" s="151"/>
      <c r="AI141" s="151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GT141" s="69"/>
      <c r="GU141" s="69"/>
      <c r="GV141" s="69"/>
      <c r="GW141" s="69"/>
      <c r="GX141" s="69"/>
    </row>
    <row r="142" spans="1:206" s="4" customFormat="1" ht="12" customHeight="1">
      <c r="A142" s="143">
        <v>107030301000000</v>
      </c>
      <c r="B142" s="64">
        <v>12</v>
      </c>
      <c r="C142" s="82" t="s">
        <v>50</v>
      </c>
      <c r="D142" s="83"/>
      <c r="E142" s="67">
        <v>44</v>
      </c>
      <c r="F142" s="67">
        <v>44</v>
      </c>
      <c r="G142" s="67">
        <v>100</v>
      </c>
      <c r="H142" s="84">
        <v>0</v>
      </c>
      <c r="I142" s="67">
        <v>54</v>
      </c>
      <c r="J142" s="67">
        <v>21</v>
      </c>
      <c r="K142" s="67">
        <v>38.88888888888889</v>
      </c>
      <c r="L142" s="84">
        <v>33</v>
      </c>
      <c r="M142" s="123">
        <v>18239</v>
      </c>
      <c r="N142" s="69">
        <v>13297</v>
      </c>
      <c r="O142" s="184">
        <v>17931</v>
      </c>
      <c r="P142" s="139">
        <v>98.31131092713417</v>
      </c>
      <c r="Q142" s="198"/>
      <c r="R142" s="198"/>
      <c r="S142" s="165"/>
      <c r="T142" s="149"/>
      <c r="U142" s="164"/>
      <c r="V142" s="187"/>
      <c r="W142" s="169"/>
      <c r="X142" s="151"/>
      <c r="Y142" s="151"/>
      <c r="Z142" s="151"/>
      <c r="AA142" s="151"/>
      <c r="AB142" s="151"/>
      <c r="AC142" s="151"/>
      <c r="AD142" s="151"/>
      <c r="AE142" s="151"/>
      <c r="AF142" s="149"/>
      <c r="AG142" s="149"/>
      <c r="AH142" s="151"/>
      <c r="AI142" s="151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GT142" s="69">
        <v>44</v>
      </c>
      <c r="GU142" s="69">
        <v>44</v>
      </c>
      <c r="GV142" s="69">
        <v>54</v>
      </c>
      <c r="GW142" s="69">
        <v>21</v>
      </c>
      <c r="GX142" s="69">
        <v>18000</v>
      </c>
    </row>
    <row r="143" spans="1:206" s="4" customFormat="1" ht="12" customHeight="1">
      <c r="A143" s="143">
        <v>107030302000000</v>
      </c>
      <c r="B143" s="64">
        <v>13</v>
      </c>
      <c r="C143" s="82" t="s">
        <v>51</v>
      </c>
      <c r="D143" s="83"/>
      <c r="E143" s="67">
        <v>23</v>
      </c>
      <c r="F143" s="67">
        <v>23</v>
      </c>
      <c r="G143" s="67">
        <v>100</v>
      </c>
      <c r="H143" s="84">
        <v>0</v>
      </c>
      <c r="I143" s="67">
        <v>1</v>
      </c>
      <c r="J143" s="67">
        <v>1</v>
      </c>
      <c r="K143" s="67">
        <v>100</v>
      </c>
      <c r="L143" s="84">
        <v>0</v>
      </c>
      <c r="M143" s="123">
        <v>3812</v>
      </c>
      <c r="N143" s="69">
        <v>887</v>
      </c>
      <c r="O143" s="184">
        <v>2044</v>
      </c>
      <c r="P143" s="139">
        <v>53.62014690451207</v>
      </c>
      <c r="Q143" s="198"/>
      <c r="R143" s="198"/>
      <c r="S143" s="165"/>
      <c r="T143" s="149"/>
      <c r="U143" s="164"/>
      <c r="V143" s="187"/>
      <c r="W143" s="169"/>
      <c r="X143" s="151"/>
      <c r="Y143" s="151"/>
      <c r="Z143" s="151"/>
      <c r="AA143" s="151"/>
      <c r="AB143" s="151"/>
      <c r="AC143" s="151"/>
      <c r="AD143" s="151"/>
      <c r="AE143" s="151"/>
      <c r="AF143" s="149"/>
      <c r="AG143" s="149"/>
      <c r="AH143" s="151"/>
      <c r="AI143" s="151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GT143" s="69">
        <v>23</v>
      </c>
      <c r="GU143" s="69">
        <v>23</v>
      </c>
      <c r="GV143" s="69">
        <v>1</v>
      </c>
      <c r="GW143" s="69">
        <v>1</v>
      </c>
      <c r="GX143" s="69">
        <v>3000</v>
      </c>
    </row>
    <row r="144" spans="1:206" s="4" customFormat="1" ht="12" customHeight="1">
      <c r="A144" s="143">
        <v>107030303000000</v>
      </c>
      <c r="B144" s="64">
        <v>14</v>
      </c>
      <c r="C144" s="82" t="s">
        <v>52</v>
      </c>
      <c r="D144" s="83"/>
      <c r="E144" s="67">
        <v>47</v>
      </c>
      <c r="F144" s="67">
        <v>47</v>
      </c>
      <c r="G144" s="67">
        <v>100</v>
      </c>
      <c r="H144" s="84">
        <v>0</v>
      </c>
      <c r="I144" s="67">
        <v>17</v>
      </c>
      <c r="J144" s="67">
        <v>16</v>
      </c>
      <c r="K144" s="67">
        <v>94.11764705882352</v>
      </c>
      <c r="L144" s="84">
        <v>1</v>
      </c>
      <c r="M144" s="123">
        <v>15528</v>
      </c>
      <c r="N144" s="69">
        <v>6739</v>
      </c>
      <c r="O144" s="184">
        <v>11837</v>
      </c>
      <c r="P144" s="139">
        <v>76.2300360638846</v>
      </c>
      <c r="Q144" s="198"/>
      <c r="R144" s="198"/>
      <c r="S144" s="165"/>
      <c r="T144" s="149"/>
      <c r="U144" s="164"/>
      <c r="V144" s="187"/>
      <c r="W144" s="169"/>
      <c r="X144" s="151"/>
      <c r="Y144" s="151"/>
      <c r="Z144" s="151"/>
      <c r="AA144" s="151"/>
      <c r="AB144" s="151"/>
      <c r="AC144" s="151"/>
      <c r="AD144" s="151"/>
      <c r="AE144" s="151"/>
      <c r="AF144" s="149"/>
      <c r="AG144" s="149"/>
      <c r="AH144" s="151"/>
      <c r="AI144" s="151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GT144" s="69">
        <v>47</v>
      </c>
      <c r="GU144" s="69">
        <v>47</v>
      </c>
      <c r="GV144" s="69">
        <v>17</v>
      </c>
      <c r="GW144" s="69">
        <v>16</v>
      </c>
      <c r="GX144" s="69">
        <v>15500</v>
      </c>
    </row>
    <row r="145" spans="1:206" s="4" customFormat="1" ht="12" customHeight="1">
      <c r="A145" s="143">
        <v>107030304000000</v>
      </c>
      <c r="B145" s="64">
        <v>15</v>
      </c>
      <c r="C145" s="82" t="s">
        <v>142</v>
      </c>
      <c r="D145" s="83"/>
      <c r="E145" s="67">
        <v>55</v>
      </c>
      <c r="F145" s="67">
        <v>55</v>
      </c>
      <c r="G145" s="67">
        <v>100</v>
      </c>
      <c r="H145" s="84">
        <v>0</v>
      </c>
      <c r="I145" s="67">
        <v>16</v>
      </c>
      <c r="J145" s="67">
        <v>15</v>
      </c>
      <c r="K145" s="67">
        <v>93.75</v>
      </c>
      <c r="L145" s="84">
        <v>1</v>
      </c>
      <c r="M145" s="123">
        <v>22552</v>
      </c>
      <c r="N145" s="69">
        <v>15502</v>
      </c>
      <c r="O145" s="184">
        <v>22955</v>
      </c>
      <c r="P145" s="139">
        <v>101.78698119900673</v>
      </c>
      <c r="Q145" s="198"/>
      <c r="R145" s="198"/>
      <c r="S145" s="165"/>
      <c r="T145" s="149"/>
      <c r="U145" s="164"/>
      <c r="V145" s="187"/>
      <c r="W145" s="169"/>
      <c r="X145" s="151"/>
      <c r="Y145" s="151"/>
      <c r="Z145" s="151"/>
      <c r="AA145" s="151"/>
      <c r="AB145" s="151"/>
      <c r="AC145" s="151"/>
      <c r="AD145" s="151"/>
      <c r="AE145" s="151"/>
      <c r="AF145" s="149"/>
      <c r="AG145" s="149"/>
      <c r="AH145" s="151"/>
      <c r="AI145" s="151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GT145" s="69">
        <v>55</v>
      </c>
      <c r="GU145" s="69">
        <v>55</v>
      </c>
      <c r="GV145" s="69">
        <v>16</v>
      </c>
      <c r="GW145" s="69">
        <v>15</v>
      </c>
      <c r="GX145" s="69">
        <v>22500</v>
      </c>
    </row>
    <row r="146" spans="1:206" s="4" customFormat="1" ht="12" customHeight="1">
      <c r="A146" s="143">
        <v>107030305000000</v>
      </c>
      <c r="B146" s="64">
        <v>16</v>
      </c>
      <c r="C146" s="82" t="s">
        <v>54</v>
      </c>
      <c r="D146" s="83"/>
      <c r="E146" s="67">
        <v>53</v>
      </c>
      <c r="F146" s="67">
        <v>53</v>
      </c>
      <c r="G146" s="67">
        <v>100</v>
      </c>
      <c r="H146" s="84">
        <v>0</v>
      </c>
      <c r="I146" s="67">
        <v>13</v>
      </c>
      <c r="J146" s="67">
        <v>13</v>
      </c>
      <c r="K146" s="67">
        <v>100</v>
      </c>
      <c r="L146" s="84">
        <v>0</v>
      </c>
      <c r="M146" s="123">
        <v>14068</v>
      </c>
      <c r="N146" s="69">
        <v>6627</v>
      </c>
      <c r="O146" s="184">
        <v>12099</v>
      </c>
      <c r="P146" s="139">
        <v>86.00369633210121</v>
      </c>
      <c r="Q146" s="198"/>
      <c r="R146" s="198"/>
      <c r="S146" s="165"/>
      <c r="T146" s="149"/>
      <c r="U146" s="164"/>
      <c r="V146" s="187"/>
      <c r="W146" s="169"/>
      <c r="X146" s="151"/>
      <c r="Y146" s="151"/>
      <c r="Z146" s="151"/>
      <c r="AA146" s="151"/>
      <c r="AB146" s="151"/>
      <c r="AC146" s="151"/>
      <c r="AD146" s="151"/>
      <c r="AE146" s="151"/>
      <c r="AF146" s="149"/>
      <c r="AG146" s="149"/>
      <c r="AH146" s="151"/>
      <c r="AI146" s="151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GT146" s="69">
        <v>53</v>
      </c>
      <c r="GU146" s="69">
        <v>53</v>
      </c>
      <c r="GV146" s="69">
        <v>13</v>
      </c>
      <c r="GW146" s="69">
        <v>13</v>
      </c>
      <c r="GX146" s="69">
        <v>14000</v>
      </c>
    </row>
    <row r="147" spans="1:206" s="4" customFormat="1" ht="12" customHeight="1">
      <c r="A147" s="143">
        <v>107030306000000</v>
      </c>
      <c r="B147" s="64">
        <v>17</v>
      </c>
      <c r="C147" s="82" t="s">
        <v>55</v>
      </c>
      <c r="D147" s="83"/>
      <c r="E147" s="67">
        <v>33</v>
      </c>
      <c r="F147" s="67">
        <v>33</v>
      </c>
      <c r="G147" s="67">
        <v>100</v>
      </c>
      <c r="H147" s="84">
        <v>0</v>
      </c>
      <c r="I147" s="67">
        <v>19</v>
      </c>
      <c r="J147" s="67">
        <v>19</v>
      </c>
      <c r="K147" s="67">
        <v>100</v>
      </c>
      <c r="L147" s="84">
        <v>0</v>
      </c>
      <c r="M147" s="123">
        <v>9467</v>
      </c>
      <c r="N147" s="69">
        <v>4371</v>
      </c>
      <c r="O147" s="184">
        <v>7233</v>
      </c>
      <c r="P147" s="139">
        <v>76.40223935776909</v>
      </c>
      <c r="Q147" s="198"/>
      <c r="R147" s="198"/>
      <c r="S147" s="165"/>
      <c r="T147" s="149"/>
      <c r="U147" s="164"/>
      <c r="V147" s="187"/>
      <c r="W147" s="169"/>
      <c r="X147" s="151"/>
      <c r="Y147" s="151"/>
      <c r="Z147" s="151"/>
      <c r="AA147" s="151"/>
      <c r="AB147" s="151"/>
      <c r="AC147" s="151"/>
      <c r="AD147" s="151"/>
      <c r="AE147" s="151"/>
      <c r="AF147" s="149"/>
      <c r="AG147" s="149"/>
      <c r="AH147" s="151"/>
      <c r="AI147" s="151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GT147" s="69">
        <v>33</v>
      </c>
      <c r="GU147" s="69">
        <v>33</v>
      </c>
      <c r="GV147" s="69">
        <v>19</v>
      </c>
      <c r="GW147" s="69">
        <v>19</v>
      </c>
      <c r="GX147" s="69">
        <v>9000</v>
      </c>
    </row>
    <row r="148" spans="1:206" s="4" customFormat="1" ht="12" customHeight="1">
      <c r="A148" s="143">
        <v>107030307000000</v>
      </c>
      <c r="B148" s="86">
        <v>18</v>
      </c>
      <c r="C148" s="90" t="s">
        <v>56</v>
      </c>
      <c r="D148" s="103"/>
      <c r="E148" s="74">
        <v>44</v>
      </c>
      <c r="F148" s="74">
        <v>44</v>
      </c>
      <c r="G148" s="74">
        <v>100</v>
      </c>
      <c r="H148" s="91">
        <v>0</v>
      </c>
      <c r="I148" s="67">
        <v>9</v>
      </c>
      <c r="J148" s="67">
        <v>8</v>
      </c>
      <c r="K148" s="74">
        <v>88.88888888888889</v>
      </c>
      <c r="L148" s="91">
        <v>1</v>
      </c>
      <c r="M148" s="123">
        <v>18313</v>
      </c>
      <c r="N148" s="76">
        <v>14268</v>
      </c>
      <c r="O148" s="185">
        <v>18764</v>
      </c>
      <c r="P148" s="140">
        <v>102.4627313929995</v>
      </c>
      <c r="Q148" s="198"/>
      <c r="R148" s="198"/>
      <c r="S148" s="165"/>
      <c r="T148" s="149"/>
      <c r="U148" s="164"/>
      <c r="V148" s="187"/>
      <c r="W148" s="169"/>
      <c r="X148" s="151"/>
      <c r="Y148" s="151"/>
      <c r="Z148" s="151"/>
      <c r="AA148" s="151"/>
      <c r="AB148" s="151"/>
      <c r="AC148" s="151"/>
      <c r="AD148" s="151"/>
      <c r="AE148" s="151"/>
      <c r="AF148" s="149"/>
      <c r="AG148" s="149"/>
      <c r="AH148" s="151"/>
      <c r="AI148" s="151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GT148" s="76">
        <v>44</v>
      </c>
      <c r="GU148" s="76">
        <v>44</v>
      </c>
      <c r="GV148" s="76">
        <v>9</v>
      </c>
      <c r="GW148" s="76">
        <v>8</v>
      </c>
      <c r="GX148" s="76">
        <v>18500</v>
      </c>
    </row>
    <row r="149" spans="1:206" s="4" customFormat="1" ht="12" customHeight="1">
      <c r="A149" s="147"/>
      <c r="B149" s="239" t="s">
        <v>122</v>
      </c>
      <c r="C149" s="240"/>
      <c r="D149" s="241"/>
      <c r="E149" s="78">
        <v>720</v>
      </c>
      <c r="F149" s="77">
        <v>720</v>
      </c>
      <c r="G149" s="77">
        <v>99</v>
      </c>
      <c r="H149" s="93">
        <v>0</v>
      </c>
      <c r="I149" s="78">
        <v>348</v>
      </c>
      <c r="J149" s="78">
        <v>273</v>
      </c>
      <c r="K149" s="77">
        <v>78.44827586206897</v>
      </c>
      <c r="L149" s="93">
        <v>75</v>
      </c>
      <c r="M149" s="79">
        <v>277127</v>
      </c>
      <c r="N149" s="209">
        <f>SUM(N129:N148)</f>
        <v>190303</v>
      </c>
      <c r="O149" s="78">
        <v>267999</v>
      </c>
      <c r="P149" s="77">
        <v>96.70620329307502</v>
      </c>
      <c r="Q149" s="166"/>
      <c r="R149" s="166"/>
      <c r="S149" s="166"/>
      <c r="T149" s="149"/>
      <c r="U149" s="164"/>
      <c r="V149" s="187"/>
      <c r="W149" s="169"/>
      <c r="X149" s="151"/>
      <c r="Y149" s="151"/>
      <c r="Z149" s="151"/>
      <c r="AA149" s="151"/>
      <c r="AB149" s="151"/>
      <c r="AC149" s="151"/>
      <c r="AD149" s="151"/>
      <c r="AE149" s="151"/>
      <c r="AF149" s="149"/>
      <c r="AG149" s="149"/>
      <c r="AH149" s="166"/>
      <c r="AI149" s="166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GT149" s="79">
        <v>720</v>
      </c>
      <c r="GU149" s="79">
        <v>720</v>
      </c>
      <c r="GV149" s="79">
        <v>348</v>
      </c>
      <c r="GW149" s="79">
        <v>271</v>
      </c>
      <c r="GX149" s="79">
        <v>274900</v>
      </c>
    </row>
    <row r="150" spans="13:206" ht="12.75">
      <c r="M150" s="135"/>
      <c r="N150" s="135"/>
      <c r="U150" s="164"/>
      <c r="V150" s="187"/>
      <c r="W150" s="169"/>
      <c r="X150" s="170"/>
      <c r="Y150" s="170"/>
      <c r="Z150" s="170"/>
      <c r="AA150" s="170"/>
      <c r="AB150" s="170"/>
      <c r="AC150" s="170"/>
      <c r="AD150" s="170"/>
      <c r="AE150" s="170"/>
      <c r="GT150" s="136">
        <v>720</v>
      </c>
      <c r="GU150" s="136">
        <v>720</v>
      </c>
      <c r="GV150" s="136">
        <v>348</v>
      </c>
      <c r="GW150" s="136">
        <v>271</v>
      </c>
      <c r="GX150" s="136">
        <v>274900</v>
      </c>
    </row>
    <row r="151" spans="1:206" s="6" customFormat="1" ht="15" customHeight="1">
      <c r="A151" s="215" t="s">
        <v>97</v>
      </c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148"/>
      <c r="R151" s="148"/>
      <c r="S151" s="148"/>
      <c r="T151" s="148"/>
      <c r="U151" s="164"/>
      <c r="V151" s="187"/>
      <c r="W151" s="169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GT151" s="138">
        <v>184493</v>
      </c>
      <c r="GU151" s="138">
        <v>184493</v>
      </c>
      <c r="GV151" s="138">
        <v>184493</v>
      </c>
      <c r="GW151" s="138">
        <v>184493</v>
      </c>
      <c r="GX151" s="138">
        <v>184493</v>
      </c>
    </row>
    <row r="152" spans="1:57" s="4" customFormat="1" ht="12" customHeight="1">
      <c r="A152" s="237" t="s">
        <v>143</v>
      </c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149"/>
      <c r="R152" s="149"/>
      <c r="S152" s="149"/>
      <c r="T152" s="149"/>
      <c r="U152" s="164"/>
      <c r="V152" s="187"/>
      <c r="W152" s="16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</row>
    <row r="153" spans="1:57" s="4" customFormat="1" ht="12" customHeight="1">
      <c r="A153" s="5"/>
      <c r="B153" s="5"/>
      <c r="C153" s="5"/>
      <c r="D153" s="5"/>
      <c r="E153" s="5" t="s">
        <v>166</v>
      </c>
      <c r="F153" s="5"/>
      <c r="G153" s="5"/>
      <c r="H153" s="5"/>
      <c r="I153" s="5"/>
      <c r="J153" s="5"/>
      <c r="K153" s="5"/>
      <c r="L153" s="5"/>
      <c r="M153" s="5"/>
      <c r="N153" s="5"/>
      <c r="O153" s="118"/>
      <c r="P153" s="5"/>
      <c r="Q153" s="190"/>
      <c r="R153" s="189"/>
      <c r="S153" s="190"/>
      <c r="T153" s="149"/>
      <c r="U153" s="164"/>
      <c r="V153" s="187"/>
      <c r="W153" s="16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</row>
    <row r="154" spans="1:57" s="4" customFormat="1" ht="12" customHeight="1">
      <c r="A154" s="238" t="s">
        <v>201</v>
      </c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149"/>
      <c r="R154" s="149"/>
      <c r="S154" s="149"/>
      <c r="T154" s="149"/>
      <c r="U154" s="164"/>
      <c r="V154" s="187"/>
      <c r="W154" s="16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</row>
    <row r="155" spans="1:57" s="4" customFormat="1" ht="12" customHeight="1">
      <c r="A155" s="219"/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149"/>
      <c r="R155" s="149"/>
      <c r="S155" s="149"/>
      <c r="T155" s="149"/>
      <c r="U155" s="164"/>
      <c r="V155" s="187"/>
      <c r="W155" s="16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</row>
    <row r="156" spans="1:57" s="4" customFormat="1" ht="12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118"/>
      <c r="P156" s="59"/>
      <c r="Q156" s="163"/>
      <c r="R156" s="189"/>
      <c r="S156" s="163"/>
      <c r="T156" s="149"/>
      <c r="U156" s="164"/>
      <c r="V156" s="187"/>
      <c r="W156" s="16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</row>
    <row r="157" spans="1:45" s="181" customFormat="1" ht="12" customHeight="1">
      <c r="A157" s="227" t="s">
        <v>224</v>
      </c>
      <c r="B157" s="220" t="s">
        <v>114</v>
      </c>
      <c r="C157" s="221"/>
      <c r="D157" s="227" t="s">
        <v>225</v>
      </c>
      <c r="E157" s="224" t="s">
        <v>157</v>
      </c>
      <c r="F157" s="225"/>
      <c r="G157" s="225"/>
      <c r="H157" s="226"/>
      <c r="I157" s="224" t="s">
        <v>115</v>
      </c>
      <c r="J157" s="225"/>
      <c r="K157" s="225"/>
      <c r="L157" s="226"/>
      <c r="M157" s="224" t="s">
        <v>158</v>
      </c>
      <c r="N157" s="225"/>
      <c r="O157" s="225"/>
      <c r="P157" s="226"/>
      <c r="Q157" s="267"/>
      <c r="R157" s="267"/>
      <c r="S157" s="267"/>
      <c r="T157" s="186"/>
      <c r="U157" s="164"/>
      <c r="V157" s="187"/>
      <c r="W157" s="169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</row>
    <row r="158" spans="1:45" s="181" customFormat="1" ht="12" customHeight="1">
      <c r="A158" s="228"/>
      <c r="B158" s="222"/>
      <c r="C158" s="223"/>
      <c r="D158" s="228"/>
      <c r="E158" s="230" t="s">
        <v>116</v>
      </c>
      <c r="F158" s="224" t="s">
        <v>117</v>
      </c>
      <c r="G158" s="226"/>
      <c r="H158" s="230" t="s">
        <v>118</v>
      </c>
      <c r="I158" s="230" t="s">
        <v>116</v>
      </c>
      <c r="J158" s="224" t="s">
        <v>117</v>
      </c>
      <c r="K158" s="226"/>
      <c r="L158" s="230" t="s">
        <v>118</v>
      </c>
      <c r="M158" s="227" t="s">
        <v>226</v>
      </c>
      <c r="N158" s="212" t="s">
        <v>161</v>
      </c>
      <c r="O158" s="213"/>
      <c r="P158" s="214"/>
      <c r="Q158" s="268"/>
      <c r="R158" s="267"/>
      <c r="S158" s="267"/>
      <c r="T158" s="186"/>
      <c r="U158" s="164"/>
      <c r="V158" s="187"/>
      <c r="W158" s="169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</row>
    <row r="159" spans="1:45" s="181" customFormat="1" ht="22.5">
      <c r="A159" s="229"/>
      <c r="B159" s="232" t="s">
        <v>202</v>
      </c>
      <c r="C159" s="233"/>
      <c r="D159" s="229"/>
      <c r="E159" s="231"/>
      <c r="F159" s="182" t="s">
        <v>163</v>
      </c>
      <c r="G159" s="180" t="s">
        <v>119</v>
      </c>
      <c r="H159" s="231"/>
      <c r="I159" s="231"/>
      <c r="J159" s="182" t="s">
        <v>163</v>
      </c>
      <c r="K159" s="180" t="s">
        <v>119</v>
      </c>
      <c r="L159" s="231"/>
      <c r="M159" s="229"/>
      <c r="N159" s="207" t="s">
        <v>240</v>
      </c>
      <c r="O159" s="207" t="s">
        <v>241</v>
      </c>
      <c r="P159" s="208" t="s">
        <v>119</v>
      </c>
      <c r="Q159" s="268"/>
      <c r="R159" s="192"/>
      <c r="S159" s="191"/>
      <c r="T159" s="186"/>
      <c r="U159" s="164"/>
      <c r="V159" s="187"/>
      <c r="W159" s="169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</row>
    <row r="160" spans="1:57" s="4" customFormat="1" ht="12" customHeight="1">
      <c r="A160" s="142"/>
      <c r="B160" s="60" t="s">
        <v>120</v>
      </c>
      <c r="C160" s="61"/>
      <c r="D160" s="62"/>
      <c r="E160" s="62"/>
      <c r="F160" s="62"/>
      <c r="G160" s="62"/>
      <c r="H160" s="62"/>
      <c r="I160" s="62"/>
      <c r="J160" s="62"/>
      <c r="K160" s="62"/>
      <c r="L160" s="62"/>
      <c r="M160" s="63"/>
      <c r="N160" s="63"/>
      <c r="O160" s="63"/>
      <c r="P160" s="62"/>
      <c r="Q160" s="164"/>
      <c r="R160" s="164"/>
      <c r="S160" s="149"/>
      <c r="T160" s="149"/>
      <c r="U160" s="164"/>
      <c r="V160" s="187"/>
      <c r="W160" s="16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</row>
    <row r="161" spans="1:206" s="4" customFormat="1" ht="12" customHeight="1">
      <c r="A161" s="143">
        <v>107040101000000</v>
      </c>
      <c r="B161" s="64">
        <v>1</v>
      </c>
      <c r="C161" s="65" t="s">
        <v>60</v>
      </c>
      <c r="D161" s="66"/>
      <c r="E161" s="67">
        <v>25</v>
      </c>
      <c r="F161" s="67">
        <v>25</v>
      </c>
      <c r="G161" s="67">
        <v>100</v>
      </c>
      <c r="H161" s="104">
        <v>0</v>
      </c>
      <c r="I161" s="67">
        <v>149</v>
      </c>
      <c r="J161" s="67">
        <v>121</v>
      </c>
      <c r="K161" s="67">
        <v>81.20805369127517</v>
      </c>
      <c r="L161" s="104">
        <v>28</v>
      </c>
      <c r="M161" s="123">
        <v>7107</v>
      </c>
      <c r="N161" s="69">
        <v>7797</v>
      </c>
      <c r="O161" s="69">
        <v>7935</v>
      </c>
      <c r="P161" s="123">
        <v>111.6504854368932</v>
      </c>
      <c r="Q161" s="151"/>
      <c r="R161" s="151"/>
      <c r="S161" s="165"/>
      <c r="T161" s="151"/>
      <c r="U161" s="164"/>
      <c r="V161" s="187"/>
      <c r="W161" s="169"/>
      <c r="X161" s="171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GT161" s="69">
        <v>25</v>
      </c>
      <c r="GU161" s="69">
        <v>25</v>
      </c>
      <c r="GV161" s="69">
        <v>149</v>
      </c>
      <c r="GW161" s="69">
        <v>121</v>
      </c>
      <c r="GX161" s="69">
        <v>8000</v>
      </c>
    </row>
    <row r="162" spans="1:206" s="4" customFormat="1" ht="12" customHeight="1">
      <c r="A162" s="143">
        <v>107040102000000</v>
      </c>
      <c r="B162" s="64">
        <v>2</v>
      </c>
      <c r="C162" s="65" t="s">
        <v>63</v>
      </c>
      <c r="D162" s="66"/>
      <c r="E162" s="67">
        <v>34</v>
      </c>
      <c r="F162" s="67">
        <v>34</v>
      </c>
      <c r="G162" s="67">
        <v>100</v>
      </c>
      <c r="H162" s="104">
        <v>0</v>
      </c>
      <c r="I162" s="67">
        <v>220</v>
      </c>
      <c r="J162" s="67">
        <v>194</v>
      </c>
      <c r="K162" s="67">
        <v>88.18181818181819</v>
      </c>
      <c r="L162" s="104">
        <v>26</v>
      </c>
      <c r="M162" s="123">
        <v>7497</v>
      </c>
      <c r="N162" s="69">
        <v>8174</v>
      </c>
      <c r="O162" s="69">
        <v>8318</v>
      </c>
      <c r="P162" s="123">
        <v>110.95104708550087</v>
      </c>
      <c r="Q162" s="151"/>
      <c r="R162" s="151"/>
      <c r="S162" s="165"/>
      <c r="T162" s="151"/>
      <c r="U162" s="164"/>
      <c r="V162" s="187"/>
      <c r="W162" s="169"/>
      <c r="X162" s="171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GT162" s="69">
        <v>34</v>
      </c>
      <c r="GU162" s="69">
        <v>34</v>
      </c>
      <c r="GV162" s="69">
        <v>220</v>
      </c>
      <c r="GW162" s="69">
        <v>194</v>
      </c>
      <c r="GX162" s="69">
        <v>8400</v>
      </c>
    </row>
    <row r="163" spans="1:206" s="4" customFormat="1" ht="12" customHeight="1">
      <c r="A163" s="144"/>
      <c r="B163" s="89" t="s">
        <v>121</v>
      </c>
      <c r="C163" s="65"/>
      <c r="D163" s="66"/>
      <c r="E163" s="67"/>
      <c r="F163" s="67"/>
      <c r="G163" s="67"/>
      <c r="H163" s="104"/>
      <c r="I163" s="67"/>
      <c r="J163" s="67"/>
      <c r="K163" s="67"/>
      <c r="L163" s="104"/>
      <c r="M163" s="123"/>
      <c r="N163" s="199"/>
      <c r="O163" s="141"/>
      <c r="P163" s="123"/>
      <c r="Q163" s="151"/>
      <c r="R163" s="199"/>
      <c r="S163" s="165"/>
      <c r="T163" s="151"/>
      <c r="U163" s="164"/>
      <c r="V163" s="187"/>
      <c r="W163" s="169"/>
      <c r="X163" s="171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GT163" s="69"/>
      <c r="GU163" s="69"/>
      <c r="GV163" s="69"/>
      <c r="GW163" s="69"/>
      <c r="GX163" s="69"/>
    </row>
    <row r="164" spans="1:206" s="4" customFormat="1" ht="12" customHeight="1">
      <c r="A164" s="143">
        <v>107040201000000</v>
      </c>
      <c r="B164" s="64">
        <v>3</v>
      </c>
      <c r="C164" s="65" t="s">
        <v>58</v>
      </c>
      <c r="D164" s="66"/>
      <c r="E164" s="67">
        <v>63</v>
      </c>
      <c r="F164" s="67">
        <v>63</v>
      </c>
      <c r="G164" s="67">
        <v>100</v>
      </c>
      <c r="H164" s="104">
        <v>0</v>
      </c>
      <c r="I164" s="67">
        <v>353</v>
      </c>
      <c r="J164" s="67">
        <v>290</v>
      </c>
      <c r="K164" s="67">
        <v>82.15297450424929</v>
      </c>
      <c r="L164" s="104">
        <v>63</v>
      </c>
      <c r="M164" s="123">
        <v>20798</v>
      </c>
      <c r="N164" s="69">
        <v>24447</v>
      </c>
      <c r="O164" s="69">
        <v>24945</v>
      </c>
      <c r="P164" s="123">
        <v>119.93941725165882</v>
      </c>
      <c r="Q164" s="151"/>
      <c r="R164" s="151"/>
      <c r="S164" s="165"/>
      <c r="T164" s="151"/>
      <c r="U164" s="164"/>
      <c r="V164" s="187"/>
      <c r="W164" s="169"/>
      <c r="X164" s="171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GT164" s="69">
        <v>63</v>
      </c>
      <c r="GU164" s="69">
        <v>63</v>
      </c>
      <c r="GV164" s="69">
        <v>353</v>
      </c>
      <c r="GW164" s="69">
        <v>290</v>
      </c>
      <c r="GX164" s="69">
        <v>25300</v>
      </c>
    </row>
    <row r="165" spans="1:206" s="4" customFormat="1" ht="12" customHeight="1">
      <c r="A165" s="143">
        <v>107040202000000</v>
      </c>
      <c r="B165" s="64">
        <v>4</v>
      </c>
      <c r="C165" s="65" t="s">
        <v>59</v>
      </c>
      <c r="D165" s="66"/>
      <c r="E165" s="67">
        <v>24</v>
      </c>
      <c r="F165" s="67">
        <v>24</v>
      </c>
      <c r="G165" s="67">
        <v>100</v>
      </c>
      <c r="H165" s="104">
        <v>0</v>
      </c>
      <c r="I165" s="67">
        <v>138</v>
      </c>
      <c r="J165" s="67">
        <v>119</v>
      </c>
      <c r="K165" s="67">
        <v>86.23188405797102</v>
      </c>
      <c r="L165" s="104">
        <v>19</v>
      </c>
      <c r="M165" s="123">
        <v>5307</v>
      </c>
      <c r="N165" s="69">
        <v>6109</v>
      </c>
      <c r="O165" s="69">
        <v>6210</v>
      </c>
      <c r="P165" s="123">
        <v>117.0152628603731</v>
      </c>
      <c r="Q165" s="151"/>
      <c r="R165" s="151"/>
      <c r="S165" s="165"/>
      <c r="T165" s="151"/>
      <c r="U165" s="164"/>
      <c r="V165" s="187"/>
      <c r="W165" s="169"/>
      <c r="X165" s="171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GT165" s="69">
        <v>24</v>
      </c>
      <c r="GU165" s="69">
        <v>24</v>
      </c>
      <c r="GV165" s="69">
        <v>138</v>
      </c>
      <c r="GW165" s="69">
        <v>119</v>
      </c>
      <c r="GX165" s="69">
        <v>6300</v>
      </c>
    </row>
    <row r="166" spans="1:206" s="4" customFormat="1" ht="12" customHeight="1">
      <c r="A166" s="143">
        <v>107040203000000</v>
      </c>
      <c r="B166" s="64">
        <v>5</v>
      </c>
      <c r="C166" s="65" t="s">
        <v>61</v>
      </c>
      <c r="D166" s="66"/>
      <c r="E166" s="67">
        <v>28</v>
      </c>
      <c r="F166" s="67">
        <v>28</v>
      </c>
      <c r="G166" s="67">
        <v>100</v>
      </c>
      <c r="H166" s="104">
        <v>0</v>
      </c>
      <c r="I166" s="67">
        <v>183</v>
      </c>
      <c r="J166" s="67">
        <v>161</v>
      </c>
      <c r="K166" s="67">
        <v>87.97814207650273</v>
      </c>
      <c r="L166" s="104">
        <v>22</v>
      </c>
      <c r="M166" s="123">
        <v>11418</v>
      </c>
      <c r="N166" s="69">
        <v>14223</v>
      </c>
      <c r="O166" s="69">
        <v>14413</v>
      </c>
      <c r="P166" s="123">
        <v>126.23051322473289</v>
      </c>
      <c r="Q166" s="151"/>
      <c r="R166" s="151"/>
      <c r="S166" s="165"/>
      <c r="T166" s="151"/>
      <c r="U166" s="164"/>
      <c r="V166" s="187"/>
      <c r="W166" s="169"/>
      <c r="X166" s="171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GT166" s="69">
        <v>28</v>
      </c>
      <c r="GU166" s="69">
        <v>28</v>
      </c>
      <c r="GV166" s="69">
        <v>183</v>
      </c>
      <c r="GW166" s="69">
        <v>161</v>
      </c>
      <c r="GX166" s="69">
        <v>14600</v>
      </c>
    </row>
    <row r="167" spans="1:206" s="4" customFormat="1" ht="12" customHeight="1">
      <c r="A167" s="143">
        <v>107040204000000</v>
      </c>
      <c r="B167" s="64">
        <v>6</v>
      </c>
      <c r="C167" s="65" t="s">
        <v>62</v>
      </c>
      <c r="D167" s="66"/>
      <c r="E167" s="67">
        <v>25</v>
      </c>
      <c r="F167" s="67">
        <v>25</v>
      </c>
      <c r="G167" s="67">
        <v>100</v>
      </c>
      <c r="H167" s="104">
        <v>0</v>
      </c>
      <c r="I167" s="67">
        <v>178</v>
      </c>
      <c r="J167" s="67">
        <v>154</v>
      </c>
      <c r="K167" s="67">
        <v>86.51685393258427</v>
      </c>
      <c r="L167" s="104">
        <v>24</v>
      </c>
      <c r="M167" s="123">
        <v>6650</v>
      </c>
      <c r="N167" s="69">
        <v>7700</v>
      </c>
      <c r="O167" s="69">
        <v>7900</v>
      </c>
      <c r="P167" s="123">
        <v>118.796992481203</v>
      </c>
      <c r="Q167" s="151"/>
      <c r="R167" s="151"/>
      <c r="S167" s="165"/>
      <c r="T167" s="151"/>
      <c r="U167" s="164"/>
      <c r="V167" s="187"/>
      <c r="W167" s="169"/>
      <c r="X167" s="171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GT167" s="69">
        <v>25</v>
      </c>
      <c r="GU167" s="69">
        <v>25</v>
      </c>
      <c r="GV167" s="69">
        <v>178</v>
      </c>
      <c r="GW167" s="69">
        <v>154</v>
      </c>
      <c r="GX167" s="69">
        <v>7900</v>
      </c>
    </row>
    <row r="168" spans="1:206" s="4" customFormat="1" ht="12" customHeight="1">
      <c r="A168" s="143">
        <v>107040205000000</v>
      </c>
      <c r="B168" s="64">
        <v>7</v>
      </c>
      <c r="C168" s="65" t="s">
        <v>64</v>
      </c>
      <c r="D168" s="66"/>
      <c r="E168" s="67">
        <v>40</v>
      </c>
      <c r="F168" s="67">
        <v>40</v>
      </c>
      <c r="G168" s="67">
        <v>100</v>
      </c>
      <c r="H168" s="104">
        <v>0</v>
      </c>
      <c r="I168" s="67">
        <v>215</v>
      </c>
      <c r="J168" s="67">
        <v>188</v>
      </c>
      <c r="K168" s="67">
        <v>87.44186046511628</v>
      </c>
      <c r="L168" s="104">
        <v>27</v>
      </c>
      <c r="M168" s="123">
        <v>8395</v>
      </c>
      <c r="N168" s="69">
        <v>8513</v>
      </c>
      <c r="O168" s="69">
        <v>8699</v>
      </c>
      <c r="P168" s="123">
        <v>103.6212030970816</v>
      </c>
      <c r="Q168" s="151"/>
      <c r="R168" s="151"/>
      <c r="S168" s="165"/>
      <c r="T168" s="151"/>
      <c r="U168" s="164"/>
      <c r="V168" s="187"/>
      <c r="W168" s="169"/>
      <c r="X168" s="171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GT168" s="69">
        <v>40</v>
      </c>
      <c r="GU168" s="69">
        <v>40</v>
      </c>
      <c r="GV168" s="69">
        <v>215</v>
      </c>
      <c r="GW168" s="69">
        <v>188</v>
      </c>
      <c r="GX168" s="69">
        <v>8800</v>
      </c>
    </row>
    <row r="169" spans="1:206" s="4" customFormat="1" ht="12" customHeight="1">
      <c r="A169" s="143">
        <v>107040206000000</v>
      </c>
      <c r="B169" s="86">
        <v>8</v>
      </c>
      <c r="C169" s="72" t="s">
        <v>6</v>
      </c>
      <c r="D169" s="73"/>
      <c r="E169" s="74">
        <v>14</v>
      </c>
      <c r="F169" s="74">
        <v>14</v>
      </c>
      <c r="G169" s="74">
        <v>100</v>
      </c>
      <c r="H169" s="105">
        <v>0</v>
      </c>
      <c r="I169" s="67">
        <v>70</v>
      </c>
      <c r="J169" s="67">
        <v>61</v>
      </c>
      <c r="K169" s="74">
        <v>87.14285714285714</v>
      </c>
      <c r="L169" s="105">
        <v>9</v>
      </c>
      <c r="M169" s="123">
        <v>3589</v>
      </c>
      <c r="N169" s="76">
        <v>4235</v>
      </c>
      <c r="O169" s="76">
        <v>4315</v>
      </c>
      <c r="P169" s="124">
        <v>120.22847589857899</v>
      </c>
      <c r="Q169" s="151"/>
      <c r="R169" s="151"/>
      <c r="S169" s="165"/>
      <c r="T169" s="151"/>
      <c r="U169" s="164"/>
      <c r="V169" s="187"/>
      <c r="W169" s="169"/>
      <c r="X169" s="151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GT169" s="76">
        <v>14</v>
      </c>
      <c r="GU169" s="76">
        <v>14</v>
      </c>
      <c r="GV169" s="76">
        <v>70</v>
      </c>
      <c r="GW169" s="76">
        <v>61</v>
      </c>
      <c r="GX169" s="76">
        <v>4350</v>
      </c>
    </row>
    <row r="170" spans="1:206" s="4" customFormat="1" ht="12" customHeight="1">
      <c r="A170" s="147"/>
      <c r="B170" s="239" t="s">
        <v>122</v>
      </c>
      <c r="C170" s="240"/>
      <c r="D170" s="241"/>
      <c r="E170" s="92">
        <v>253</v>
      </c>
      <c r="F170" s="92">
        <v>253</v>
      </c>
      <c r="G170" s="92">
        <v>100</v>
      </c>
      <c r="H170" s="106">
        <v>0</v>
      </c>
      <c r="I170" s="94">
        <v>1506</v>
      </c>
      <c r="J170" s="94">
        <v>1288</v>
      </c>
      <c r="K170" s="92">
        <v>85.52456839309428</v>
      </c>
      <c r="L170" s="106">
        <v>218</v>
      </c>
      <c r="M170" s="79">
        <v>70761</v>
      </c>
      <c r="N170" s="211">
        <f>SUM(N161:N169)</f>
        <v>81198</v>
      </c>
      <c r="O170" s="77">
        <v>82735</v>
      </c>
      <c r="P170" s="92">
        <v>116.92175068187278</v>
      </c>
      <c r="Q170" s="197"/>
      <c r="R170" s="166"/>
      <c r="S170" s="197"/>
      <c r="T170" s="166"/>
      <c r="U170" s="164"/>
      <c r="V170" s="187"/>
      <c r="W170" s="16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GT170" s="92">
        <v>253</v>
      </c>
      <c r="GU170" s="92">
        <v>253</v>
      </c>
      <c r="GV170" s="92">
        <v>1506</v>
      </c>
      <c r="GW170" s="92">
        <v>1288</v>
      </c>
      <c r="GX170" s="92">
        <v>83650</v>
      </c>
    </row>
    <row r="171" spans="13:206" ht="12.75">
      <c r="M171" s="135"/>
      <c r="N171" s="135"/>
      <c r="Q171" s="200"/>
      <c r="U171" s="164"/>
      <c r="V171" s="187"/>
      <c r="W171" s="169"/>
      <c r="GT171" s="136">
        <v>253</v>
      </c>
      <c r="GU171" s="136">
        <v>253</v>
      </c>
      <c r="GV171" s="136">
        <v>1506</v>
      </c>
      <c r="GW171" s="136">
        <v>1288</v>
      </c>
      <c r="GX171" s="136">
        <v>83650</v>
      </c>
    </row>
    <row r="172" spans="1:57" s="6" customFormat="1" ht="15" customHeight="1">
      <c r="A172" s="215" t="s">
        <v>98</v>
      </c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149"/>
      <c r="R172" s="149"/>
      <c r="S172" s="149"/>
      <c r="T172" s="149"/>
      <c r="U172" s="164"/>
      <c r="V172" s="187"/>
      <c r="W172" s="169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</row>
    <row r="173" spans="1:57" s="4" customFormat="1" ht="12" customHeight="1">
      <c r="A173" s="237" t="s">
        <v>144</v>
      </c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149"/>
      <c r="R173" s="149"/>
      <c r="S173" s="149"/>
      <c r="T173" s="149"/>
      <c r="U173" s="164"/>
      <c r="V173" s="187"/>
      <c r="W173" s="16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</row>
    <row r="174" spans="1:57" s="4" customFormat="1" ht="12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118"/>
      <c r="P174" s="5"/>
      <c r="Q174" s="190"/>
      <c r="R174" s="189"/>
      <c r="S174" s="190"/>
      <c r="T174" s="149"/>
      <c r="U174" s="164"/>
      <c r="V174" s="187"/>
      <c r="W174" s="16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</row>
    <row r="175" spans="1:57" s="4" customFormat="1" ht="12" customHeight="1">
      <c r="A175" s="238" t="s">
        <v>201</v>
      </c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149"/>
      <c r="R175" s="149"/>
      <c r="S175" s="149"/>
      <c r="T175" s="149"/>
      <c r="U175" s="164"/>
      <c r="V175" s="187"/>
      <c r="W175" s="16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</row>
    <row r="176" spans="1:57" s="4" customFormat="1" ht="12" customHeight="1">
      <c r="A176" s="219"/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149"/>
      <c r="R176" s="149"/>
      <c r="S176" s="149"/>
      <c r="T176" s="149"/>
      <c r="U176" s="164"/>
      <c r="V176" s="187"/>
      <c r="W176" s="16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</row>
    <row r="177" spans="1:57" s="4" customFormat="1" ht="12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118"/>
      <c r="P177" s="59"/>
      <c r="Q177" s="163"/>
      <c r="R177" s="189"/>
      <c r="S177" s="163"/>
      <c r="T177" s="149"/>
      <c r="U177" s="164"/>
      <c r="V177" s="187"/>
      <c r="W177" s="16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</row>
    <row r="178" spans="1:45" s="181" customFormat="1" ht="12" customHeight="1">
      <c r="A178" s="227" t="s">
        <v>224</v>
      </c>
      <c r="B178" s="220" t="s">
        <v>114</v>
      </c>
      <c r="C178" s="221"/>
      <c r="D178" s="227" t="s">
        <v>225</v>
      </c>
      <c r="E178" s="224" t="s">
        <v>157</v>
      </c>
      <c r="F178" s="225"/>
      <c r="G178" s="225"/>
      <c r="H178" s="226"/>
      <c r="I178" s="224" t="s">
        <v>115</v>
      </c>
      <c r="J178" s="225"/>
      <c r="K178" s="225"/>
      <c r="L178" s="226"/>
      <c r="M178" s="224" t="s">
        <v>158</v>
      </c>
      <c r="N178" s="225"/>
      <c r="O178" s="225"/>
      <c r="P178" s="226"/>
      <c r="Q178" s="267"/>
      <c r="R178" s="267"/>
      <c r="S178" s="267"/>
      <c r="T178" s="186"/>
      <c r="U178" s="164"/>
      <c r="V178" s="187"/>
      <c r="W178" s="169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</row>
    <row r="179" spans="1:45" s="181" customFormat="1" ht="12" customHeight="1">
      <c r="A179" s="228"/>
      <c r="B179" s="222"/>
      <c r="C179" s="223"/>
      <c r="D179" s="228"/>
      <c r="E179" s="230" t="s">
        <v>116</v>
      </c>
      <c r="F179" s="224" t="s">
        <v>117</v>
      </c>
      <c r="G179" s="226"/>
      <c r="H179" s="230" t="s">
        <v>118</v>
      </c>
      <c r="I179" s="230" t="s">
        <v>116</v>
      </c>
      <c r="J179" s="224" t="s">
        <v>117</v>
      </c>
      <c r="K179" s="226"/>
      <c r="L179" s="230" t="s">
        <v>118</v>
      </c>
      <c r="M179" s="227" t="s">
        <v>226</v>
      </c>
      <c r="N179" s="212" t="s">
        <v>161</v>
      </c>
      <c r="O179" s="213"/>
      <c r="P179" s="214"/>
      <c r="Q179" s="268"/>
      <c r="R179" s="267"/>
      <c r="S179" s="267"/>
      <c r="T179" s="186"/>
      <c r="U179" s="164"/>
      <c r="V179" s="187"/>
      <c r="W179" s="169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</row>
    <row r="180" spans="1:45" s="181" customFormat="1" ht="22.5">
      <c r="A180" s="229"/>
      <c r="B180" s="232" t="s">
        <v>202</v>
      </c>
      <c r="C180" s="233"/>
      <c r="D180" s="229"/>
      <c r="E180" s="231"/>
      <c r="F180" s="182" t="s">
        <v>163</v>
      </c>
      <c r="G180" s="180" t="s">
        <v>119</v>
      </c>
      <c r="H180" s="231"/>
      <c r="I180" s="231"/>
      <c r="J180" s="182" t="s">
        <v>163</v>
      </c>
      <c r="K180" s="180" t="s">
        <v>119</v>
      </c>
      <c r="L180" s="231"/>
      <c r="M180" s="229"/>
      <c r="N180" s="207" t="s">
        <v>240</v>
      </c>
      <c r="O180" s="207" t="s">
        <v>241</v>
      </c>
      <c r="P180" s="208" t="s">
        <v>119</v>
      </c>
      <c r="Q180" s="268"/>
      <c r="R180" s="192"/>
      <c r="S180" s="191"/>
      <c r="T180" s="186"/>
      <c r="U180" s="164"/>
      <c r="V180" s="187"/>
      <c r="W180" s="169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</row>
    <row r="181" spans="1:206" s="4" customFormat="1" ht="12" customHeight="1">
      <c r="A181" s="142"/>
      <c r="B181" s="71" t="s">
        <v>120</v>
      </c>
      <c r="D181" s="62"/>
      <c r="E181" s="62"/>
      <c r="F181" s="62"/>
      <c r="G181" s="62"/>
      <c r="H181" s="62"/>
      <c r="I181" s="62"/>
      <c r="J181" s="62"/>
      <c r="K181" s="62"/>
      <c r="L181" s="62"/>
      <c r="M181" s="63"/>
      <c r="N181" s="63"/>
      <c r="O181" s="63"/>
      <c r="P181" s="62"/>
      <c r="Q181" s="164"/>
      <c r="R181" s="164"/>
      <c r="S181" s="149"/>
      <c r="T181" s="149"/>
      <c r="U181" s="164"/>
      <c r="V181" s="187"/>
      <c r="W181" s="16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GT181" s="114"/>
      <c r="GU181" s="114"/>
      <c r="GV181" s="114"/>
      <c r="GW181" s="114"/>
      <c r="GX181" s="114"/>
    </row>
    <row r="182" spans="1:206" s="4" customFormat="1" ht="12" customHeight="1">
      <c r="A182" s="143">
        <v>107040103000000</v>
      </c>
      <c r="B182" s="64">
        <v>1</v>
      </c>
      <c r="C182" s="80" t="s">
        <v>66</v>
      </c>
      <c r="D182" s="83"/>
      <c r="E182" s="67">
        <v>34</v>
      </c>
      <c r="F182" s="67">
        <v>34</v>
      </c>
      <c r="G182" s="67">
        <v>100</v>
      </c>
      <c r="H182" s="84">
        <v>0</v>
      </c>
      <c r="I182" s="67">
        <v>246</v>
      </c>
      <c r="J182" s="67">
        <v>238</v>
      </c>
      <c r="K182" s="67">
        <v>96.7479674796748</v>
      </c>
      <c r="L182" s="84">
        <v>8</v>
      </c>
      <c r="M182" s="123">
        <v>12298</v>
      </c>
      <c r="N182" s="69">
        <v>11263</v>
      </c>
      <c r="O182" s="69">
        <v>11497</v>
      </c>
      <c r="P182" s="123">
        <v>93.48674581232721</v>
      </c>
      <c r="Q182" s="193"/>
      <c r="R182" s="151"/>
      <c r="S182" s="165"/>
      <c r="T182" s="149"/>
      <c r="U182" s="164"/>
      <c r="V182" s="187"/>
      <c r="W182" s="16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GT182" s="69">
        <v>34</v>
      </c>
      <c r="GU182" s="69">
        <v>34</v>
      </c>
      <c r="GV182" s="69">
        <v>246</v>
      </c>
      <c r="GW182" s="69">
        <v>238</v>
      </c>
      <c r="GX182" s="69">
        <v>12000</v>
      </c>
    </row>
    <row r="183" spans="1:206" s="4" customFormat="1" ht="12" customHeight="1">
      <c r="A183" s="143">
        <v>107040105000000</v>
      </c>
      <c r="B183" s="64">
        <v>2</v>
      </c>
      <c r="C183" s="80" t="s">
        <v>67</v>
      </c>
      <c r="D183" s="83"/>
      <c r="E183" s="67">
        <v>51</v>
      </c>
      <c r="F183" s="67">
        <v>51</v>
      </c>
      <c r="G183" s="67">
        <v>100</v>
      </c>
      <c r="H183" s="84">
        <v>0</v>
      </c>
      <c r="I183" s="67">
        <v>258</v>
      </c>
      <c r="J183" s="67">
        <v>199</v>
      </c>
      <c r="K183" s="67">
        <v>77.13178294573643</v>
      </c>
      <c r="L183" s="84">
        <v>59</v>
      </c>
      <c r="M183" s="123">
        <v>10322</v>
      </c>
      <c r="N183" s="69">
        <v>9559</v>
      </c>
      <c r="O183" s="69">
        <v>9779</v>
      </c>
      <c r="P183" s="123">
        <v>94.73939159077698</v>
      </c>
      <c r="Q183" s="193"/>
      <c r="R183" s="151"/>
      <c r="S183" s="165"/>
      <c r="T183" s="149"/>
      <c r="U183" s="164"/>
      <c r="V183" s="187"/>
      <c r="W183" s="16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GT183" s="69">
        <v>51</v>
      </c>
      <c r="GU183" s="69">
        <v>51</v>
      </c>
      <c r="GV183" s="69">
        <v>228</v>
      </c>
      <c r="GW183" s="69">
        <v>199</v>
      </c>
      <c r="GX183" s="69">
        <v>10000</v>
      </c>
    </row>
    <row r="184" spans="1:206" s="4" customFormat="1" ht="12" customHeight="1">
      <c r="A184" s="143">
        <v>107040106000000</v>
      </c>
      <c r="B184" s="64">
        <v>3</v>
      </c>
      <c r="C184" s="80" t="s">
        <v>69</v>
      </c>
      <c r="D184" s="83"/>
      <c r="E184" s="67">
        <v>49</v>
      </c>
      <c r="F184" s="67">
        <v>49</v>
      </c>
      <c r="G184" s="67">
        <v>100</v>
      </c>
      <c r="H184" s="84">
        <v>0</v>
      </c>
      <c r="I184" s="67">
        <v>300</v>
      </c>
      <c r="J184" s="67">
        <v>274</v>
      </c>
      <c r="K184" s="67">
        <v>91.33333333333333</v>
      </c>
      <c r="L184" s="84">
        <v>26</v>
      </c>
      <c r="M184" s="123">
        <v>15032</v>
      </c>
      <c r="N184" s="69">
        <v>12036</v>
      </c>
      <c r="O184" s="69">
        <v>12317</v>
      </c>
      <c r="P184" s="123">
        <v>81.93853113358169</v>
      </c>
      <c r="Q184" s="193"/>
      <c r="R184" s="151"/>
      <c r="S184" s="165"/>
      <c r="T184" s="149"/>
      <c r="U184" s="164"/>
      <c r="V184" s="187"/>
      <c r="W184" s="16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GT184" s="69">
        <v>49</v>
      </c>
      <c r="GU184" s="69">
        <v>49</v>
      </c>
      <c r="GV184" s="69">
        <v>300</v>
      </c>
      <c r="GW184" s="69">
        <v>274</v>
      </c>
      <c r="GX184" s="69">
        <v>14000</v>
      </c>
    </row>
    <row r="185" spans="1:206" s="4" customFormat="1" ht="12" customHeight="1">
      <c r="A185" s="143">
        <v>107040104000000</v>
      </c>
      <c r="B185" s="64">
        <v>4</v>
      </c>
      <c r="C185" s="80" t="s">
        <v>215</v>
      </c>
      <c r="D185" s="83"/>
      <c r="E185" s="67">
        <v>64</v>
      </c>
      <c r="F185" s="67">
        <v>64</v>
      </c>
      <c r="G185" s="67">
        <v>100</v>
      </c>
      <c r="H185" s="84">
        <v>0</v>
      </c>
      <c r="I185" s="67">
        <v>416</v>
      </c>
      <c r="J185" s="67">
        <v>410</v>
      </c>
      <c r="K185" s="67">
        <v>98.5576923076923</v>
      </c>
      <c r="L185" s="84">
        <v>6</v>
      </c>
      <c r="M185" s="123">
        <v>35394</v>
      </c>
      <c r="N185" s="69">
        <v>37703</v>
      </c>
      <c r="O185" s="69">
        <v>38468</v>
      </c>
      <c r="P185" s="123">
        <v>108.68508786800022</v>
      </c>
      <c r="Q185" s="151"/>
      <c r="R185" s="151"/>
      <c r="S185" s="165"/>
      <c r="T185" s="149"/>
      <c r="U185" s="164"/>
      <c r="V185" s="187"/>
      <c r="W185" s="16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GT185" s="69">
        <v>64</v>
      </c>
      <c r="GU185" s="69">
        <v>64</v>
      </c>
      <c r="GV185" s="69">
        <v>418</v>
      </c>
      <c r="GW185" s="69">
        <v>412</v>
      </c>
      <c r="GX185" s="69">
        <v>38500</v>
      </c>
    </row>
    <row r="186" spans="1:206" s="4" customFormat="1" ht="12" customHeight="1">
      <c r="A186" s="144"/>
      <c r="B186" s="89" t="s">
        <v>121</v>
      </c>
      <c r="C186" s="80"/>
      <c r="D186" s="83"/>
      <c r="E186" s="67"/>
      <c r="F186" s="67"/>
      <c r="G186" s="67"/>
      <c r="H186" s="84"/>
      <c r="I186" s="67"/>
      <c r="J186" s="67"/>
      <c r="K186" s="67"/>
      <c r="L186" s="84"/>
      <c r="M186" s="123"/>
      <c r="N186" s="69"/>
      <c r="O186" s="69"/>
      <c r="P186" s="123"/>
      <c r="Q186" s="151"/>
      <c r="R186" s="151"/>
      <c r="S186" s="165"/>
      <c r="T186" s="149"/>
      <c r="U186" s="164"/>
      <c r="V186" s="187"/>
      <c r="W186" s="16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GT186" s="69"/>
      <c r="GU186" s="69"/>
      <c r="GV186" s="69"/>
      <c r="GW186" s="69"/>
      <c r="GX186" s="69"/>
    </row>
    <row r="187" spans="1:206" s="4" customFormat="1" ht="12" customHeight="1">
      <c r="A187" s="143">
        <v>107040207000000</v>
      </c>
      <c r="B187" s="64">
        <v>5</v>
      </c>
      <c r="C187" s="80" t="s">
        <v>65</v>
      </c>
      <c r="D187" s="83"/>
      <c r="E187" s="67">
        <v>25</v>
      </c>
      <c r="F187" s="67">
        <v>25</v>
      </c>
      <c r="G187" s="67">
        <v>100</v>
      </c>
      <c r="H187" s="84">
        <v>0</v>
      </c>
      <c r="I187" s="67">
        <v>108</v>
      </c>
      <c r="J187" s="67">
        <v>99</v>
      </c>
      <c r="K187" s="67">
        <v>91.66666666666666</v>
      </c>
      <c r="L187" s="84">
        <v>9</v>
      </c>
      <c r="M187" s="123">
        <v>4794</v>
      </c>
      <c r="N187" s="69">
        <v>4762</v>
      </c>
      <c r="O187" s="69">
        <v>4857</v>
      </c>
      <c r="P187" s="123">
        <v>101.31414267834793</v>
      </c>
      <c r="Q187" s="151"/>
      <c r="R187" s="151"/>
      <c r="S187" s="165"/>
      <c r="T187" s="149"/>
      <c r="U187" s="164"/>
      <c r="V187" s="187"/>
      <c r="W187" s="16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GT187" s="69">
        <v>25</v>
      </c>
      <c r="GU187" s="69">
        <v>25</v>
      </c>
      <c r="GV187" s="69">
        <v>108</v>
      </c>
      <c r="GW187" s="69">
        <v>99</v>
      </c>
      <c r="GX187" s="69">
        <v>5000</v>
      </c>
    </row>
    <row r="188" spans="1:206" s="4" customFormat="1" ht="12" customHeight="1">
      <c r="A188" s="143">
        <v>107040208000000</v>
      </c>
      <c r="B188" s="64">
        <v>6</v>
      </c>
      <c r="C188" s="80" t="s">
        <v>68</v>
      </c>
      <c r="D188" s="83"/>
      <c r="E188" s="67">
        <v>42</v>
      </c>
      <c r="F188" s="67">
        <v>42</v>
      </c>
      <c r="G188" s="67">
        <v>100</v>
      </c>
      <c r="H188" s="84">
        <v>0</v>
      </c>
      <c r="I188" s="67">
        <v>244</v>
      </c>
      <c r="J188" s="67">
        <v>232</v>
      </c>
      <c r="K188" s="67">
        <v>95.08196721311475</v>
      </c>
      <c r="L188" s="84">
        <v>12</v>
      </c>
      <c r="M188" s="123">
        <v>13471</v>
      </c>
      <c r="N188" s="69">
        <v>13266</v>
      </c>
      <c r="O188" s="69">
        <v>13431</v>
      </c>
      <c r="P188" s="123">
        <v>99.70306584514884</v>
      </c>
      <c r="Q188" s="151"/>
      <c r="R188" s="151"/>
      <c r="S188" s="165"/>
      <c r="T188" s="149"/>
      <c r="U188" s="164"/>
      <c r="V188" s="187"/>
      <c r="W188" s="16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GT188" s="69">
        <v>42</v>
      </c>
      <c r="GU188" s="69">
        <v>42</v>
      </c>
      <c r="GV188" s="69">
        <v>244</v>
      </c>
      <c r="GW188" s="69">
        <v>232</v>
      </c>
      <c r="GX188" s="69">
        <v>13800</v>
      </c>
    </row>
    <row r="189" spans="1:206" s="4" customFormat="1" ht="12" customHeight="1">
      <c r="A189" s="143">
        <v>107040209000000</v>
      </c>
      <c r="B189" s="64">
        <v>7</v>
      </c>
      <c r="C189" s="80" t="s">
        <v>112</v>
      </c>
      <c r="D189" s="103"/>
      <c r="E189" s="67">
        <v>23</v>
      </c>
      <c r="F189" s="67">
        <v>23</v>
      </c>
      <c r="G189" s="67">
        <v>100</v>
      </c>
      <c r="H189" s="84">
        <v>0</v>
      </c>
      <c r="I189" s="67">
        <v>147</v>
      </c>
      <c r="J189" s="67">
        <v>142</v>
      </c>
      <c r="K189" s="67">
        <v>96.5986394557823</v>
      </c>
      <c r="L189" s="84">
        <v>5</v>
      </c>
      <c r="M189" s="123">
        <v>4781</v>
      </c>
      <c r="N189" s="76">
        <v>5063</v>
      </c>
      <c r="O189" s="76">
        <v>5152</v>
      </c>
      <c r="P189" s="123">
        <v>107.75988286969253</v>
      </c>
      <c r="Q189" s="151"/>
      <c r="R189" s="151"/>
      <c r="S189" s="165"/>
      <c r="T189" s="149"/>
      <c r="U189" s="164"/>
      <c r="V189" s="187"/>
      <c r="W189" s="16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GT189" s="76">
        <v>23</v>
      </c>
      <c r="GU189" s="76">
        <v>23</v>
      </c>
      <c r="GV189" s="76">
        <v>147</v>
      </c>
      <c r="GW189" s="76">
        <v>142</v>
      </c>
      <c r="GX189" s="76">
        <v>5300</v>
      </c>
    </row>
    <row r="190" spans="1:206" s="4" customFormat="1" ht="12" customHeight="1">
      <c r="A190" s="147"/>
      <c r="B190" s="239" t="s">
        <v>122</v>
      </c>
      <c r="C190" s="240"/>
      <c r="D190" s="241"/>
      <c r="E190" s="78">
        <v>288</v>
      </c>
      <c r="F190" s="78">
        <v>288</v>
      </c>
      <c r="G190" s="78">
        <v>100</v>
      </c>
      <c r="H190" s="87">
        <v>0</v>
      </c>
      <c r="I190" s="78">
        <v>1719</v>
      </c>
      <c r="J190" s="78">
        <v>1594</v>
      </c>
      <c r="K190" s="78">
        <v>92.7283304246655</v>
      </c>
      <c r="L190" s="87">
        <v>125</v>
      </c>
      <c r="M190" s="79">
        <v>96092</v>
      </c>
      <c r="N190" s="209">
        <f>SUM(N182:N189)</f>
        <v>93652</v>
      </c>
      <c r="O190" s="78">
        <v>95501</v>
      </c>
      <c r="P190" s="78">
        <v>99.38496440910794</v>
      </c>
      <c r="Q190" s="166"/>
      <c r="R190" s="166"/>
      <c r="S190" s="166"/>
      <c r="T190" s="149"/>
      <c r="U190" s="164"/>
      <c r="V190" s="187"/>
      <c r="W190" s="16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GT190" s="79">
        <v>288</v>
      </c>
      <c r="GU190" s="79">
        <v>288</v>
      </c>
      <c r="GV190" s="79">
        <v>1691</v>
      </c>
      <c r="GW190" s="79">
        <v>1596</v>
      </c>
      <c r="GX190" s="79">
        <v>98600</v>
      </c>
    </row>
    <row r="191" spans="13:206" ht="12.75">
      <c r="M191" s="135"/>
      <c r="N191" s="135"/>
      <c r="U191" s="164"/>
      <c r="V191" s="187"/>
      <c r="W191" s="169"/>
      <c r="GT191" s="136">
        <v>288</v>
      </c>
      <c r="GU191" s="136">
        <v>288</v>
      </c>
      <c r="GV191" s="136">
        <v>1691</v>
      </c>
      <c r="GW191" s="136">
        <v>1596</v>
      </c>
      <c r="GX191" s="136">
        <v>98600</v>
      </c>
    </row>
    <row r="192" spans="1:57" s="6" customFormat="1" ht="15" customHeight="1">
      <c r="A192" s="215" t="s">
        <v>99</v>
      </c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148"/>
      <c r="R192" s="148"/>
      <c r="S192" s="148"/>
      <c r="T192" s="148"/>
      <c r="U192" s="164"/>
      <c r="V192" s="187"/>
      <c r="W192" s="169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</row>
    <row r="193" spans="1:57" s="4" customFormat="1" ht="12" customHeight="1">
      <c r="A193" s="237" t="s">
        <v>145</v>
      </c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149"/>
      <c r="R193" s="149"/>
      <c r="S193" s="149"/>
      <c r="T193" s="149"/>
      <c r="U193" s="164"/>
      <c r="V193" s="187"/>
      <c r="W193" s="16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</row>
    <row r="194" spans="1:57" s="4" customFormat="1" ht="12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118"/>
      <c r="P194" s="5"/>
      <c r="Q194" s="190"/>
      <c r="R194" s="189"/>
      <c r="S194" s="190"/>
      <c r="T194" s="149"/>
      <c r="U194" s="164"/>
      <c r="V194" s="187"/>
      <c r="W194" s="16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</row>
    <row r="195" spans="1:57" s="4" customFormat="1" ht="12" customHeight="1">
      <c r="A195" s="238" t="s">
        <v>201</v>
      </c>
      <c r="B195" s="238"/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149"/>
      <c r="R195" s="149"/>
      <c r="S195" s="149"/>
      <c r="T195" s="149"/>
      <c r="U195" s="164"/>
      <c r="V195" s="187"/>
      <c r="W195" s="16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</row>
    <row r="196" spans="1:57" s="4" customFormat="1" ht="12" customHeight="1">
      <c r="A196" s="219"/>
      <c r="B196" s="219"/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149"/>
      <c r="R196" s="149"/>
      <c r="S196" s="149"/>
      <c r="T196" s="149"/>
      <c r="U196" s="164"/>
      <c r="V196" s="187"/>
      <c r="W196" s="16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</row>
    <row r="197" spans="1:57" s="4" customFormat="1" ht="12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118"/>
      <c r="P197" s="59"/>
      <c r="Q197" s="163"/>
      <c r="R197" s="189"/>
      <c r="S197" s="163"/>
      <c r="T197" s="149"/>
      <c r="U197" s="164"/>
      <c r="V197" s="187"/>
      <c r="W197" s="16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</row>
    <row r="198" spans="1:45" s="181" customFormat="1" ht="12" customHeight="1">
      <c r="A198" s="227" t="s">
        <v>224</v>
      </c>
      <c r="B198" s="220" t="s">
        <v>114</v>
      </c>
      <c r="C198" s="221"/>
      <c r="D198" s="227" t="s">
        <v>225</v>
      </c>
      <c r="E198" s="224" t="s">
        <v>157</v>
      </c>
      <c r="F198" s="225"/>
      <c r="G198" s="225"/>
      <c r="H198" s="226"/>
      <c r="I198" s="224" t="s">
        <v>115</v>
      </c>
      <c r="J198" s="225"/>
      <c r="K198" s="225"/>
      <c r="L198" s="226"/>
      <c r="M198" s="224" t="s">
        <v>158</v>
      </c>
      <c r="N198" s="225"/>
      <c r="O198" s="225"/>
      <c r="P198" s="226"/>
      <c r="Q198" s="267"/>
      <c r="R198" s="267"/>
      <c r="S198" s="267"/>
      <c r="T198" s="186"/>
      <c r="U198" s="164"/>
      <c r="V198" s="187"/>
      <c r="W198" s="169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</row>
    <row r="199" spans="1:45" s="181" customFormat="1" ht="12" customHeight="1">
      <c r="A199" s="228"/>
      <c r="B199" s="222"/>
      <c r="C199" s="223"/>
      <c r="D199" s="228"/>
      <c r="E199" s="230" t="s">
        <v>116</v>
      </c>
      <c r="F199" s="224" t="s">
        <v>117</v>
      </c>
      <c r="G199" s="226"/>
      <c r="H199" s="230" t="s">
        <v>118</v>
      </c>
      <c r="I199" s="230" t="s">
        <v>116</v>
      </c>
      <c r="J199" s="224" t="s">
        <v>117</v>
      </c>
      <c r="K199" s="226"/>
      <c r="L199" s="230" t="s">
        <v>118</v>
      </c>
      <c r="M199" s="227" t="s">
        <v>226</v>
      </c>
      <c r="N199" s="212" t="s">
        <v>161</v>
      </c>
      <c r="O199" s="213"/>
      <c r="P199" s="214"/>
      <c r="Q199" s="268"/>
      <c r="R199" s="267"/>
      <c r="S199" s="267"/>
      <c r="T199" s="186"/>
      <c r="U199" s="164"/>
      <c r="V199" s="187"/>
      <c r="W199" s="169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</row>
    <row r="200" spans="1:45" s="181" customFormat="1" ht="22.5">
      <c r="A200" s="229"/>
      <c r="B200" s="232" t="s">
        <v>202</v>
      </c>
      <c r="C200" s="233"/>
      <c r="D200" s="229"/>
      <c r="E200" s="231"/>
      <c r="F200" s="182" t="s">
        <v>163</v>
      </c>
      <c r="G200" s="180" t="s">
        <v>119</v>
      </c>
      <c r="H200" s="231"/>
      <c r="I200" s="231"/>
      <c r="J200" s="182" t="s">
        <v>163</v>
      </c>
      <c r="K200" s="180" t="s">
        <v>119</v>
      </c>
      <c r="L200" s="231"/>
      <c r="M200" s="229"/>
      <c r="N200" s="207" t="s">
        <v>240</v>
      </c>
      <c r="O200" s="207" t="s">
        <v>241</v>
      </c>
      <c r="P200" s="208" t="s">
        <v>119</v>
      </c>
      <c r="Q200" s="268"/>
      <c r="R200" s="192"/>
      <c r="S200" s="191"/>
      <c r="T200" s="186"/>
      <c r="U200" s="164"/>
      <c r="V200" s="187"/>
      <c r="W200" s="169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</row>
    <row r="201" spans="1:57" s="4" customFormat="1" ht="12" customHeight="1">
      <c r="A201" s="142"/>
      <c r="B201" s="71" t="s">
        <v>146</v>
      </c>
      <c r="D201" s="62"/>
      <c r="E201" s="62"/>
      <c r="F201" s="62"/>
      <c r="G201" s="62"/>
      <c r="H201" s="62"/>
      <c r="I201" s="62"/>
      <c r="J201" s="62"/>
      <c r="K201" s="62"/>
      <c r="L201" s="62"/>
      <c r="M201" s="63"/>
      <c r="N201" s="63"/>
      <c r="O201" s="63"/>
      <c r="P201" s="62"/>
      <c r="Q201" s="164"/>
      <c r="R201" s="164"/>
      <c r="S201" s="149"/>
      <c r="T201" s="149"/>
      <c r="U201" s="164"/>
      <c r="V201" s="187"/>
      <c r="W201" s="16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</row>
    <row r="202" spans="1:206" s="4" customFormat="1" ht="12" customHeight="1">
      <c r="A202" s="143">
        <v>107050101000000</v>
      </c>
      <c r="B202" s="64">
        <v>1</v>
      </c>
      <c r="C202" s="80" t="s">
        <v>113</v>
      </c>
      <c r="D202" s="83"/>
      <c r="E202" s="67">
        <v>18</v>
      </c>
      <c r="F202" s="67">
        <v>18</v>
      </c>
      <c r="G202" s="67">
        <v>100</v>
      </c>
      <c r="H202" s="84">
        <v>0</v>
      </c>
      <c r="I202" s="67">
        <v>9</v>
      </c>
      <c r="J202" s="67">
        <v>9</v>
      </c>
      <c r="K202" s="67">
        <v>100</v>
      </c>
      <c r="L202" s="84">
        <v>0</v>
      </c>
      <c r="M202" s="123">
        <v>2410</v>
      </c>
      <c r="N202" s="69">
        <v>2316</v>
      </c>
      <c r="O202" s="69">
        <v>2339</v>
      </c>
      <c r="P202" s="123">
        <v>97.0539419087137</v>
      </c>
      <c r="Q202" s="193"/>
      <c r="R202" s="151"/>
      <c r="S202" s="165"/>
      <c r="T202" s="149"/>
      <c r="U202" s="164"/>
      <c r="V202" s="187"/>
      <c r="W202" s="16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GT202" s="69">
        <v>18</v>
      </c>
      <c r="GU202" s="69">
        <v>18</v>
      </c>
      <c r="GV202" s="69">
        <v>9</v>
      </c>
      <c r="GW202" s="69">
        <v>9</v>
      </c>
      <c r="GX202" s="69">
        <v>2400</v>
      </c>
    </row>
    <row r="203" spans="1:206" s="4" customFormat="1" ht="12" customHeight="1">
      <c r="A203" s="143">
        <v>107050102000000</v>
      </c>
      <c r="B203" s="64">
        <v>2</v>
      </c>
      <c r="C203" s="80" t="s">
        <v>70</v>
      </c>
      <c r="D203" s="83"/>
      <c r="E203" s="67">
        <v>29</v>
      </c>
      <c r="F203" s="67">
        <v>29</v>
      </c>
      <c r="G203" s="67">
        <v>100</v>
      </c>
      <c r="H203" s="84">
        <v>0</v>
      </c>
      <c r="I203" s="67">
        <v>11</v>
      </c>
      <c r="J203" s="67">
        <v>11</v>
      </c>
      <c r="K203" s="67">
        <v>100</v>
      </c>
      <c r="L203" s="84">
        <v>0</v>
      </c>
      <c r="M203" s="175">
        <v>2818</v>
      </c>
      <c r="N203" s="69">
        <v>3160</v>
      </c>
      <c r="O203" s="69">
        <v>3225</v>
      </c>
      <c r="P203" s="123">
        <v>114.44286728176012</v>
      </c>
      <c r="Q203" s="151"/>
      <c r="R203" s="151"/>
      <c r="S203" s="165"/>
      <c r="T203" s="149"/>
      <c r="U203" s="164"/>
      <c r="V203" s="187"/>
      <c r="W203" s="16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GT203" s="69">
        <v>29</v>
      </c>
      <c r="GU203" s="69">
        <v>29</v>
      </c>
      <c r="GV203" s="69">
        <v>11</v>
      </c>
      <c r="GW203" s="69">
        <v>11</v>
      </c>
      <c r="GX203" s="69">
        <v>3200</v>
      </c>
    </row>
    <row r="204" spans="1:206" s="4" customFormat="1" ht="12" customHeight="1">
      <c r="A204" s="143">
        <v>107050103000000</v>
      </c>
      <c r="B204" s="64">
        <v>3</v>
      </c>
      <c r="C204" s="80" t="s">
        <v>34</v>
      </c>
      <c r="D204" s="83"/>
      <c r="E204" s="67">
        <v>27</v>
      </c>
      <c r="F204" s="67">
        <v>27</v>
      </c>
      <c r="G204" s="67">
        <v>100</v>
      </c>
      <c r="H204" s="84">
        <v>0</v>
      </c>
      <c r="I204" s="67">
        <v>12</v>
      </c>
      <c r="J204" s="67">
        <v>12</v>
      </c>
      <c r="K204" s="67">
        <v>100</v>
      </c>
      <c r="L204" s="84">
        <v>0</v>
      </c>
      <c r="M204" s="175">
        <v>4563</v>
      </c>
      <c r="N204" s="69">
        <v>5244</v>
      </c>
      <c r="O204" s="69">
        <v>5342</v>
      </c>
      <c r="P204" s="123">
        <v>117.0721016874863</v>
      </c>
      <c r="Q204" s="151"/>
      <c r="R204" s="151"/>
      <c r="S204" s="165"/>
      <c r="T204" s="149"/>
      <c r="U204" s="164"/>
      <c r="V204" s="187"/>
      <c r="W204" s="16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GT204" s="69">
        <v>27</v>
      </c>
      <c r="GU204" s="69">
        <v>27</v>
      </c>
      <c r="GV204" s="69">
        <v>12</v>
      </c>
      <c r="GW204" s="69">
        <v>12</v>
      </c>
      <c r="GX204" s="69">
        <v>5300</v>
      </c>
    </row>
    <row r="205" spans="1:206" s="4" customFormat="1" ht="12" customHeight="1">
      <c r="A205" s="143">
        <v>107050104000000</v>
      </c>
      <c r="B205" s="64">
        <v>4</v>
      </c>
      <c r="C205" s="80" t="s">
        <v>71</v>
      </c>
      <c r="D205" s="83"/>
      <c r="E205" s="67">
        <v>27</v>
      </c>
      <c r="F205" s="67">
        <v>27</v>
      </c>
      <c r="G205" s="67">
        <v>100</v>
      </c>
      <c r="H205" s="84">
        <v>0</v>
      </c>
      <c r="I205" s="67">
        <v>15</v>
      </c>
      <c r="J205" s="67">
        <v>12</v>
      </c>
      <c r="K205" s="67">
        <v>80</v>
      </c>
      <c r="L205" s="84">
        <v>3</v>
      </c>
      <c r="M205" s="175">
        <v>5893</v>
      </c>
      <c r="N205" s="69">
        <v>4759</v>
      </c>
      <c r="O205" s="69">
        <v>4858</v>
      </c>
      <c r="P205" s="123">
        <v>82.43678941116579</v>
      </c>
      <c r="Q205" s="193"/>
      <c r="R205" s="151"/>
      <c r="S205" s="165"/>
      <c r="T205" s="149"/>
      <c r="U205" s="164"/>
      <c r="V205" s="187"/>
      <c r="W205" s="16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GT205" s="69">
        <v>27</v>
      </c>
      <c r="GU205" s="69">
        <v>27</v>
      </c>
      <c r="GV205" s="69">
        <v>15</v>
      </c>
      <c r="GW205" s="69">
        <v>13</v>
      </c>
      <c r="GX205" s="69">
        <v>4900</v>
      </c>
    </row>
    <row r="206" spans="1:206" s="4" customFormat="1" ht="12" customHeight="1">
      <c r="A206" s="143">
        <v>107050105000000</v>
      </c>
      <c r="B206" s="64">
        <v>5</v>
      </c>
      <c r="C206" s="80" t="s">
        <v>72</v>
      </c>
      <c r="D206" s="83"/>
      <c r="E206" s="67">
        <v>9</v>
      </c>
      <c r="F206" s="67">
        <v>9</v>
      </c>
      <c r="G206" s="67">
        <v>100</v>
      </c>
      <c r="H206" s="84">
        <v>0</v>
      </c>
      <c r="I206" s="67">
        <v>4</v>
      </c>
      <c r="J206" s="67">
        <v>4</v>
      </c>
      <c r="K206" s="67">
        <v>100</v>
      </c>
      <c r="L206" s="84">
        <v>0</v>
      </c>
      <c r="M206" s="175">
        <v>1749</v>
      </c>
      <c r="N206" s="69">
        <v>1753</v>
      </c>
      <c r="O206" s="69">
        <v>1782</v>
      </c>
      <c r="P206" s="123">
        <v>101.88679245283019</v>
      </c>
      <c r="Q206" s="151"/>
      <c r="R206" s="151"/>
      <c r="S206" s="165"/>
      <c r="T206" s="149"/>
      <c r="U206" s="164"/>
      <c r="V206" s="187"/>
      <c r="W206" s="16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GT206" s="69">
        <v>9</v>
      </c>
      <c r="GU206" s="69">
        <v>9</v>
      </c>
      <c r="GV206" s="69">
        <v>4</v>
      </c>
      <c r="GW206" s="69">
        <v>4</v>
      </c>
      <c r="GX206" s="69">
        <v>1800</v>
      </c>
    </row>
    <row r="207" spans="1:206" s="4" customFormat="1" ht="12" customHeight="1">
      <c r="A207" s="143">
        <v>107050106000000</v>
      </c>
      <c r="B207" s="64">
        <v>6</v>
      </c>
      <c r="C207" s="80" t="s">
        <v>73</v>
      </c>
      <c r="D207" s="83"/>
      <c r="E207" s="67">
        <v>26</v>
      </c>
      <c r="F207" s="67">
        <v>26</v>
      </c>
      <c r="G207" s="67">
        <v>100</v>
      </c>
      <c r="H207" s="84">
        <v>0</v>
      </c>
      <c r="I207" s="67">
        <v>15</v>
      </c>
      <c r="J207" s="67">
        <v>15</v>
      </c>
      <c r="K207" s="67">
        <v>100</v>
      </c>
      <c r="L207" s="84">
        <v>0</v>
      </c>
      <c r="M207" s="175">
        <v>4208</v>
      </c>
      <c r="N207" s="69">
        <v>3586</v>
      </c>
      <c r="O207" s="69">
        <v>3665</v>
      </c>
      <c r="P207" s="123">
        <v>87.09600760456274</v>
      </c>
      <c r="Q207" s="193"/>
      <c r="R207" s="151"/>
      <c r="S207" s="165"/>
      <c r="T207" s="149"/>
      <c r="U207" s="164"/>
      <c r="V207" s="187"/>
      <c r="W207" s="16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GT207" s="69">
        <v>26</v>
      </c>
      <c r="GU207" s="69">
        <v>26</v>
      </c>
      <c r="GV207" s="69">
        <v>15</v>
      </c>
      <c r="GW207" s="69">
        <v>15</v>
      </c>
      <c r="GX207" s="69">
        <v>3700</v>
      </c>
    </row>
    <row r="208" spans="1:206" s="4" customFormat="1" ht="12" customHeight="1">
      <c r="A208" s="143">
        <v>107050107000000</v>
      </c>
      <c r="B208" s="64">
        <v>7</v>
      </c>
      <c r="C208" s="80" t="s">
        <v>147</v>
      </c>
      <c r="D208" s="83"/>
      <c r="E208" s="67">
        <v>23</v>
      </c>
      <c r="F208" s="67">
        <v>23</v>
      </c>
      <c r="G208" s="67">
        <v>100</v>
      </c>
      <c r="H208" s="84">
        <v>0</v>
      </c>
      <c r="I208" s="67">
        <v>10</v>
      </c>
      <c r="J208" s="67">
        <v>10</v>
      </c>
      <c r="K208" s="67">
        <v>100</v>
      </c>
      <c r="L208" s="84">
        <v>0</v>
      </c>
      <c r="M208" s="175">
        <v>2011</v>
      </c>
      <c r="N208" s="69">
        <v>2190</v>
      </c>
      <c r="O208" s="69">
        <v>2223</v>
      </c>
      <c r="P208" s="123">
        <v>110.5420188960716</v>
      </c>
      <c r="Q208" s="151"/>
      <c r="R208" s="151"/>
      <c r="S208" s="165"/>
      <c r="T208" s="149"/>
      <c r="U208" s="164"/>
      <c r="V208" s="187"/>
      <c r="W208" s="16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GT208" s="69">
        <v>23</v>
      </c>
      <c r="GU208" s="69">
        <v>23</v>
      </c>
      <c r="GV208" s="69">
        <v>11</v>
      </c>
      <c r="GW208" s="69">
        <v>11</v>
      </c>
      <c r="GX208" s="69">
        <v>2300</v>
      </c>
    </row>
    <row r="209" spans="1:206" s="4" customFormat="1" ht="12" customHeight="1">
      <c r="A209" s="143">
        <v>107050108000000</v>
      </c>
      <c r="B209" s="64">
        <v>8</v>
      </c>
      <c r="C209" s="80" t="s">
        <v>148</v>
      </c>
      <c r="D209" s="83"/>
      <c r="E209" s="67">
        <v>38</v>
      </c>
      <c r="F209" s="67">
        <v>38</v>
      </c>
      <c r="G209" s="67">
        <v>100</v>
      </c>
      <c r="H209" s="84">
        <v>0</v>
      </c>
      <c r="I209" s="67">
        <v>16</v>
      </c>
      <c r="J209" s="67">
        <v>15</v>
      </c>
      <c r="K209" s="67">
        <v>93.75</v>
      </c>
      <c r="L209" s="84">
        <v>1</v>
      </c>
      <c r="M209" s="175">
        <v>7710</v>
      </c>
      <c r="N209" s="69">
        <v>8010</v>
      </c>
      <c r="O209" s="69">
        <v>8183</v>
      </c>
      <c r="P209" s="123">
        <v>106.1348897535668</v>
      </c>
      <c r="Q209" s="151"/>
      <c r="R209" s="151"/>
      <c r="S209" s="165"/>
      <c r="T209" s="149"/>
      <c r="U209" s="164"/>
      <c r="V209" s="187"/>
      <c r="W209" s="16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GT209" s="69">
        <v>38</v>
      </c>
      <c r="GU209" s="69">
        <v>38</v>
      </c>
      <c r="GV209" s="69">
        <v>16</v>
      </c>
      <c r="GW209" s="69">
        <v>15</v>
      </c>
      <c r="GX209" s="69">
        <v>8000</v>
      </c>
    </row>
    <row r="210" spans="1:206" s="4" customFormat="1" ht="12" customHeight="1">
      <c r="A210" s="143">
        <v>107050109000000</v>
      </c>
      <c r="B210" s="64">
        <v>9</v>
      </c>
      <c r="C210" s="80" t="s">
        <v>74</v>
      </c>
      <c r="D210" s="83"/>
      <c r="E210" s="67">
        <v>24</v>
      </c>
      <c r="F210" s="67">
        <v>24</v>
      </c>
      <c r="G210" s="67">
        <v>100</v>
      </c>
      <c r="H210" s="84">
        <v>0</v>
      </c>
      <c r="I210" s="67">
        <v>16</v>
      </c>
      <c r="J210" s="67">
        <v>16</v>
      </c>
      <c r="K210" s="67">
        <v>100</v>
      </c>
      <c r="L210" s="84">
        <v>0</v>
      </c>
      <c r="M210" s="175">
        <v>3052</v>
      </c>
      <c r="N210" s="69">
        <v>3155</v>
      </c>
      <c r="O210" s="69">
        <v>3225</v>
      </c>
      <c r="P210" s="123">
        <v>105.6684141546527</v>
      </c>
      <c r="Q210" s="151"/>
      <c r="R210" s="151"/>
      <c r="S210" s="165"/>
      <c r="T210" s="149"/>
      <c r="U210" s="164"/>
      <c r="V210" s="187"/>
      <c r="W210" s="16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GT210" s="69">
        <v>24</v>
      </c>
      <c r="GU210" s="69">
        <v>24</v>
      </c>
      <c r="GV210" s="69">
        <v>16</v>
      </c>
      <c r="GW210" s="69">
        <v>16</v>
      </c>
      <c r="GX210" s="69">
        <v>3200</v>
      </c>
    </row>
    <row r="211" spans="1:206" s="4" customFormat="1" ht="12" customHeight="1">
      <c r="A211" s="143">
        <v>107050110000000</v>
      </c>
      <c r="B211" s="64">
        <v>10</v>
      </c>
      <c r="C211" s="80" t="s">
        <v>75</v>
      </c>
      <c r="D211" s="83"/>
      <c r="E211" s="67">
        <v>31</v>
      </c>
      <c r="F211" s="67">
        <v>31</v>
      </c>
      <c r="G211" s="67">
        <v>100</v>
      </c>
      <c r="H211" s="84">
        <v>0</v>
      </c>
      <c r="I211" s="67">
        <v>24</v>
      </c>
      <c r="J211" s="67">
        <v>24</v>
      </c>
      <c r="K211" s="67">
        <v>100</v>
      </c>
      <c r="L211" s="84">
        <v>0</v>
      </c>
      <c r="M211" s="175">
        <v>4332</v>
      </c>
      <c r="N211" s="69">
        <v>4172</v>
      </c>
      <c r="O211" s="69">
        <v>4294</v>
      </c>
      <c r="P211" s="123">
        <v>99.12280701754386</v>
      </c>
      <c r="Q211" s="193"/>
      <c r="R211" s="151"/>
      <c r="S211" s="165"/>
      <c r="T211" s="149"/>
      <c r="U211" s="164"/>
      <c r="V211" s="187"/>
      <c r="W211" s="16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GT211" s="69">
        <v>31</v>
      </c>
      <c r="GU211" s="69">
        <v>31</v>
      </c>
      <c r="GV211" s="69">
        <v>24</v>
      </c>
      <c r="GW211" s="69">
        <v>24</v>
      </c>
      <c r="GX211" s="69">
        <v>4200</v>
      </c>
    </row>
    <row r="212" spans="1:206" s="4" customFormat="1" ht="12" customHeight="1">
      <c r="A212" s="143">
        <v>107050111000000</v>
      </c>
      <c r="B212" s="64">
        <v>11</v>
      </c>
      <c r="C212" s="80" t="s">
        <v>76</v>
      </c>
      <c r="D212" s="103"/>
      <c r="E212" s="67">
        <v>63</v>
      </c>
      <c r="F212" s="67">
        <v>63</v>
      </c>
      <c r="G212" s="67">
        <v>100</v>
      </c>
      <c r="H212" s="84">
        <v>0</v>
      </c>
      <c r="I212" s="67">
        <v>26</v>
      </c>
      <c r="J212" s="67">
        <v>25</v>
      </c>
      <c r="K212" s="67">
        <v>96.15384615384616</v>
      </c>
      <c r="L212" s="84">
        <v>1</v>
      </c>
      <c r="M212" s="175">
        <v>15068</v>
      </c>
      <c r="N212" s="76">
        <v>19081</v>
      </c>
      <c r="O212" s="76">
        <v>19409</v>
      </c>
      <c r="P212" s="123">
        <v>128.8093973984603</v>
      </c>
      <c r="Q212" s="151"/>
      <c r="R212" s="151"/>
      <c r="S212" s="165"/>
      <c r="T212" s="149"/>
      <c r="U212" s="164"/>
      <c r="V212" s="187"/>
      <c r="W212" s="16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GT212" s="76">
        <v>63</v>
      </c>
      <c r="GU212" s="76">
        <v>63</v>
      </c>
      <c r="GV212" s="76">
        <v>26</v>
      </c>
      <c r="GW212" s="76">
        <v>25</v>
      </c>
      <c r="GX212" s="76">
        <v>19100</v>
      </c>
    </row>
    <row r="213" spans="1:206" s="4" customFormat="1" ht="12" customHeight="1">
      <c r="A213" s="147"/>
      <c r="B213" s="239" t="s">
        <v>122</v>
      </c>
      <c r="C213" s="240"/>
      <c r="D213" s="241"/>
      <c r="E213" s="78">
        <v>315</v>
      </c>
      <c r="F213" s="78">
        <v>315</v>
      </c>
      <c r="G213" s="78">
        <v>100</v>
      </c>
      <c r="H213" s="87">
        <v>0</v>
      </c>
      <c r="I213" s="78">
        <v>158</v>
      </c>
      <c r="J213" s="78">
        <v>153</v>
      </c>
      <c r="K213" s="78">
        <v>96.83544303797468</v>
      </c>
      <c r="L213" s="87">
        <v>5</v>
      </c>
      <c r="M213" s="107">
        <v>53814</v>
      </c>
      <c r="N213" s="209">
        <f>SUM(N202:N212)</f>
        <v>57426</v>
      </c>
      <c r="O213" s="78">
        <v>58545</v>
      </c>
      <c r="P213" s="78">
        <v>108.79139257442301</v>
      </c>
      <c r="Q213" s="166"/>
      <c r="R213" s="166"/>
      <c r="S213" s="166"/>
      <c r="T213" s="149"/>
      <c r="U213" s="164"/>
      <c r="V213" s="187"/>
      <c r="W213" s="16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GT213" s="107">
        <v>315</v>
      </c>
      <c r="GU213" s="107">
        <v>315</v>
      </c>
      <c r="GV213" s="107">
        <v>159</v>
      </c>
      <c r="GW213" s="107">
        <v>155</v>
      </c>
      <c r="GX213" s="107">
        <v>58100</v>
      </c>
    </row>
    <row r="214" spans="13:206" ht="15" customHeight="1">
      <c r="M214" s="135"/>
      <c r="N214" s="135"/>
      <c r="U214" s="164"/>
      <c r="V214" s="187"/>
      <c r="W214" s="169"/>
      <c r="GT214" s="136">
        <v>315</v>
      </c>
      <c r="GU214" s="136">
        <v>315</v>
      </c>
      <c r="GV214" s="136">
        <v>159</v>
      </c>
      <c r="GW214" s="136">
        <v>155</v>
      </c>
      <c r="GX214" s="136">
        <v>58100</v>
      </c>
    </row>
    <row r="215" spans="1:57" s="6" customFormat="1" ht="15" customHeight="1">
      <c r="A215" s="215" t="s">
        <v>0</v>
      </c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148"/>
      <c r="R215" s="148"/>
      <c r="S215" s="148"/>
      <c r="T215" s="148"/>
      <c r="U215" s="164"/>
      <c r="V215" s="187"/>
      <c r="W215" s="169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</row>
    <row r="216" spans="1:57" s="4" customFormat="1" ht="12" customHeight="1">
      <c r="A216" s="237" t="s">
        <v>151</v>
      </c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149"/>
      <c r="R216" s="149"/>
      <c r="S216" s="149"/>
      <c r="T216" s="149"/>
      <c r="U216" s="164"/>
      <c r="V216" s="187"/>
      <c r="W216" s="16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</row>
    <row r="217" spans="1:57" s="4" customFormat="1" ht="12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118"/>
      <c r="P217" s="5"/>
      <c r="Q217" s="190"/>
      <c r="R217" s="189"/>
      <c r="S217" s="190"/>
      <c r="T217" s="149"/>
      <c r="U217" s="164"/>
      <c r="V217" s="187"/>
      <c r="W217" s="16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</row>
    <row r="218" spans="1:57" s="4" customFormat="1" ht="12" customHeight="1">
      <c r="A218" s="238" t="s">
        <v>201</v>
      </c>
      <c r="B218" s="238"/>
      <c r="C218" s="238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149"/>
      <c r="R218" s="149"/>
      <c r="S218" s="149"/>
      <c r="T218" s="149"/>
      <c r="U218" s="164"/>
      <c r="V218" s="187"/>
      <c r="W218" s="16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</row>
    <row r="219" spans="1:57" s="4" customFormat="1" ht="12" customHeight="1">
      <c r="A219" s="219"/>
      <c r="B219" s="219"/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149"/>
      <c r="R219" s="149"/>
      <c r="S219" s="149"/>
      <c r="T219" s="149"/>
      <c r="U219" s="164"/>
      <c r="V219" s="187"/>
      <c r="W219" s="16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</row>
    <row r="220" spans="1:57" s="4" customFormat="1" ht="12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18"/>
      <c r="P220" s="59"/>
      <c r="Q220" s="163"/>
      <c r="R220" s="189"/>
      <c r="S220" s="163"/>
      <c r="T220" s="149"/>
      <c r="U220" s="164"/>
      <c r="V220" s="187"/>
      <c r="W220" s="16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</row>
    <row r="221" spans="1:45" s="181" customFormat="1" ht="12" customHeight="1">
      <c r="A221" s="227" t="s">
        <v>224</v>
      </c>
      <c r="B221" s="220" t="s">
        <v>114</v>
      </c>
      <c r="C221" s="221"/>
      <c r="D221" s="227" t="s">
        <v>225</v>
      </c>
      <c r="E221" s="224" t="s">
        <v>157</v>
      </c>
      <c r="F221" s="225"/>
      <c r="G221" s="225"/>
      <c r="H221" s="226"/>
      <c r="I221" s="224" t="s">
        <v>115</v>
      </c>
      <c r="J221" s="225"/>
      <c r="K221" s="225"/>
      <c r="L221" s="226"/>
      <c r="M221" s="224" t="s">
        <v>158</v>
      </c>
      <c r="N221" s="225"/>
      <c r="O221" s="225"/>
      <c r="P221" s="226"/>
      <c r="Q221" s="267"/>
      <c r="R221" s="267"/>
      <c r="S221" s="267"/>
      <c r="T221" s="186"/>
      <c r="U221" s="164"/>
      <c r="V221" s="187"/>
      <c r="W221" s="169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6"/>
      <c r="AS221" s="186"/>
    </row>
    <row r="222" spans="1:45" s="181" customFormat="1" ht="12" customHeight="1">
      <c r="A222" s="228"/>
      <c r="B222" s="222"/>
      <c r="C222" s="223"/>
      <c r="D222" s="228"/>
      <c r="E222" s="230" t="s">
        <v>116</v>
      </c>
      <c r="F222" s="224" t="s">
        <v>117</v>
      </c>
      <c r="G222" s="226"/>
      <c r="H222" s="230" t="s">
        <v>118</v>
      </c>
      <c r="I222" s="230" t="s">
        <v>116</v>
      </c>
      <c r="J222" s="224" t="s">
        <v>117</v>
      </c>
      <c r="K222" s="226"/>
      <c r="L222" s="230" t="s">
        <v>118</v>
      </c>
      <c r="M222" s="227" t="s">
        <v>226</v>
      </c>
      <c r="N222" s="212" t="s">
        <v>161</v>
      </c>
      <c r="O222" s="213"/>
      <c r="P222" s="214"/>
      <c r="Q222" s="268"/>
      <c r="R222" s="267"/>
      <c r="S222" s="267"/>
      <c r="T222" s="186"/>
      <c r="U222" s="164"/>
      <c r="V222" s="187"/>
      <c r="W222" s="169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</row>
    <row r="223" spans="1:45" s="181" customFormat="1" ht="22.5">
      <c r="A223" s="229"/>
      <c r="B223" s="232" t="s">
        <v>202</v>
      </c>
      <c r="C223" s="233"/>
      <c r="D223" s="229"/>
      <c r="E223" s="231"/>
      <c r="F223" s="182" t="s">
        <v>163</v>
      </c>
      <c r="G223" s="180" t="s">
        <v>119</v>
      </c>
      <c r="H223" s="231"/>
      <c r="I223" s="231"/>
      <c r="J223" s="182" t="s">
        <v>163</v>
      </c>
      <c r="K223" s="180" t="s">
        <v>119</v>
      </c>
      <c r="L223" s="231"/>
      <c r="M223" s="229"/>
      <c r="N223" s="207" t="s">
        <v>240</v>
      </c>
      <c r="O223" s="207" t="s">
        <v>241</v>
      </c>
      <c r="P223" s="208" t="s">
        <v>119</v>
      </c>
      <c r="Q223" s="268"/>
      <c r="R223" s="192"/>
      <c r="S223" s="191"/>
      <c r="T223" s="186"/>
      <c r="U223" s="164"/>
      <c r="V223" s="187"/>
      <c r="W223" s="169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</row>
    <row r="224" spans="1:57" s="4" customFormat="1" ht="12" customHeight="1">
      <c r="A224" s="142"/>
      <c r="B224" s="71" t="s">
        <v>121</v>
      </c>
      <c r="D224" s="108"/>
      <c r="E224" s="62"/>
      <c r="F224" s="62"/>
      <c r="G224" s="62"/>
      <c r="H224" s="62"/>
      <c r="I224" s="62"/>
      <c r="J224" s="62"/>
      <c r="K224" s="62"/>
      <c r="L224" s="62"/>
      <c r="M224" s="63"/>
      <c r="N224" s="63"/>
      <c r="O224" s="63"/>
      <c r="P224" s="62"/>
      <c r="Q224" s="164"/>
      <c r="R224" s="164"/>
      <c r="S224" s="149"/>
      <c r="T224" s="149"/>
      <c r="U224" s="164"/>
      <c r="V224" s="187"/>
      <c r="W224" s="16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</row>
    <row r="225" spans="1:206" s="4" customFormat="1" ht="12" customHeight="1">
      <c r="A225" s="143">
        <v>107060201000000</v>
      </c>
      <c r="B225" s="64">
        <v>1</v>
      </c>
      <c r="C225" s="80" t="s">
        <v>77</v>
      </c>
      <c r="D225" s="109">
        <v>36518</v>
      </c>
      <c r="E225" s="67">
        <v>41</v>
      </c>
      <c r="F225" s="67">
        <v>41</v>
      </c>
      <c r="G225" s="67">
        <v>100</v>
      </c>
      <c r="H225" s="84">
        <v>0</v>
      </c>
      <c r="I225" s="67">
        <v>111</v>
      </c>
      <c r="J225" s="67">
        <v>89</v>
      </c>
      <c r="K225" s="67">
        <v>80.18018018018019</v>
      </c>
      <c r="L225" s="84">
        <v>22</v>
      </c>
      <c r="M225" s="123">
        <v>17087</v>
      </c>
      <c r="N225" s="69">
        <v>5780</v>
      </c>
      <c r="O225" s="69">
        <v>5928</v>
      </c>
      <c r="P225" s="123">
        <v>34.693041493533094</v>
      </c>
      <c r="Q225" s="193"/>
      <c r="R225" s="151"/>
      <c r="S225" s="165"/>
      <c r="T225" s="149"/>
      <c r="U225" s="164"/>
      <c r="V225" s="187"/>
      <c r="W225" s="16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GT225" s="69">
        <v>41</v>
      </c>
      <c r="GU225" s="69">
        <v>16</v>
      </c>
      <c r="GV225" s="69">
        <v>94</v>
      </c>
      <c r="GW225" s="69">
        <v>36</v>
      </c>
      <c r="GX225" s="69">
        <v>17000</v>
      </c>
    </row>
    <row r="226" spans="1:206" s="4" customFormat="1" ht="12" customHeight="1">
      <c r="A226" s="143">
        <v>107060202000000</v>
      </c>
      <c r="B226" s="64">
        <v>2</v>
      </c>
      <c r="C226" s="80" t="s">
        <v>100</v>
      </c>
      <c r="D226" s="109">
        <v>33734</v>
      </c>
      <c r="E226" s="67">
        <v>24</v>
      </c>
      <c r="F226" s="67">
        <v>24</v>
      </c>
      <c r="G226" s="67">
        <v>100</v>
      </c>
      <c r="H226" s="84">
        <v>0</v>
      </c>
      <c r="I226" s="67">
        <v>105</v>
      </c>
      <c r="J226" s="67">
        <v>72</v>
      </c>
      <c r="K226" s="67">
        <v>68.57142857142857</v>
      </c>
      <c r="L226" s="84">
        <v>33</v>
      </c>
      <c r="M226" s="123">
        <v>5369</v>
      </c>
      <c r="N226" s="69">
        <v>2715</v>
      </c>
      <c r="O226" s="69">
        <v>2802</v>
      </c>
      <c r="P226" s="123">
        <v>52.188489476625065</v>
      </c>
      <c r="Q226" s="193"/>
      <c r="R226" s="151"/>
      <c r="S226" s="165"/>
      <c r="T226" s="149"/>
      <c r="U226" s="164"/>
      <c r="V226" s="187"/>
      <c r="W226" s="16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GT226" s="69">
        <v>24</v>
      </c>
      <c r="GU226" s="69">
        <v>19</v>
      </c>
      <c r="GV226" s="69">
        <v>85</v>
      </c>
      <c r="GW226" s="69">
        <v>32</v>
      </c>
      <c r="GX226" s="69">
        <v>5000</v>
      </c>
    </row>
    <row r="227" spans="1:206" s="4" customFormat="1" ht="12" customHeight="1">
      <c r="A227" s="143">
        <v>107060203000000</v>
      </c>
      <c r="B227" s="64">
        <v>3</v>
      </c>
      <c r="C227" s="80" t="s">
        <v>101</v>
      </c>
      <c r="D227" s="109">
        <v>37436</v>
      </c>
      <c r="E227" s="67">
        <v>32</v>
      </c>
      <c r="F227" s="67">
        <v>32</v>
      </c>
      <c r="G227" s="67">
        <v>100</v>
      </c>
      <c r="H227" s="84">
        <v>0</v>
      </c>
      <c r="I227" s="67">
        <v>79</v>
      </c>
      <c r="J227" s="67">
        <v>61</v>
      </c>
      <c r="K227" s="67">
        <v>77.21518987341773</v>
      </c>
      <c r="L227" s="84">
        <v>18</v>
      </c>
      <c r="M227" s="123">
        <v>7867</v>
      </c>
      <c r="N227" s="69">
        <v>3632</v>
      </c>
      <c r="O227" s="69">
        <v>3741</v>
      </c>
      <c r="P227" s="123">
        <v>47.55306978517859</v>
      </c>
      <c r="Q227" s="193"/>
      <c r="R227" s="151"/>
      <c r="S227" s="165"/>
      <c r="T227" s="149"/>
      <c r="U227" s="164"/>
      <c r="V227" s="187"/>
      <c r="W227" s="16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GT227" s="69">
        <v>32</v>
      </c>
      <c r="GU227" s="69">
        <v>18</v>
      </c>
      <c r="GV227" s="69">
        <v>69</v>
      </c>
      <c r="GW227" s="69">
        <v>29</v>
      </c>
      <c r="GX227" s="69">
        <v>8000</v>
      </c>
    </row>
    <row r="228" spans="1:206" s="4" customFormat="1" ht="12" customHeight="1">
      <c r="A228" s="143">
        <v>107060205000000</v>
      </c>
      <c r="B228" s="64">
        <v>4</v>
      </c>
      <c r="C228" s="80" t="s">
        <v>102</v>
      </c>
      <c r="D228" s="109">
        <v>36159</v>
      </c>
      <c r="E228" s="67">
        <v>26</v>
      </c>
      <c r="F228" s="67">
        <v>26</v>
      </c>
      <c r="G228" s="67">
        <v>100</v>
      </c>
      <c r="H228" s="84">
        <v>0</v>
      </c>
      <c r="I228" s="67">
        <v>109</v>
      </c>
      <c r="J228" s="67">
        <v>67</v>
      </c>
      <c r="K228" s="67">
        <v>61.46788990825688</v>
      </c>
      <c r="L228" s="84">
        <v>42</v>
      </c>
      <c r="M228" s="123">
        <v>8741</v>
      </c>
      <c r="N228" s="69">
        <v>3573</v>
      </c>
      <c r="O228" s="69">
        <v>3680</v>
      </c>
      <c r="P228" s="123">
        <v>42.10044617320673</v>
      </c>
      <c r="Q228" s="193"/>
      <c r="R228" s="151"/>
      <c r="S228" s="165"/>
      <c r="T228" s="149"/>
      <c r="U228" s="164"/>
      <c r="V228" s="187"/>
      <c r="W228" s="16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GT228" s="69">
        <v>26</v>
      </c>
      <c r="GU228" s="69">
        <v>18</v>
      </c>
      <c r="GV228" s="69">
        <v>96</v>
      </c>
      <c r="GW228" s="69">
        <v>43</v>
      </c>
      <c r="GX228" s="69">
        <v>8500</v>
      </c>
    </row>
    <row r="229" spans="1:206" s="4" customFormat="1" ht="12" customHeight="1">
      <c r="A229" s="143">
        <v>107060204000000</v>
      </c>
      <c r="B229" s="64">
        <v>5</v>
      </c>
      <c r="C229" s="80" t="s">
        <v>149</v>
      </c>
      <c r="D229" s="109">
        <v>28980</v>
      </c>
      <c r="E229" s="67">
        <v>30</v>
      </c>
      <c r="F229" s="67">
        <v>30</v>
      </c>
      <c r="G229" s="67">
        <v>100</v>
      </c>
      <c r="H229" s="84">
        <v>0</v>
      </c>
      <c r="I229" s="67">
        <v>233</v>
      </c>
      <c r="J229" s="67">
        <v>174</v>
      </c>
      <c r="K229" s="67">
        <v>74.67811158798283</v>
      </c>
      <c r="L229" s="84">
        <v>59</v>
      </c>
      <c r="M229" s="123">
        <v>19237</v>
      </c>
      <c r="N229" s="69">
        <v>20121</v>
      </c>
      <c r="O229" s="69">
        <v>20620</v>
      </c>
      <c r="P229" s="123">
        <v>107.18927067630088</v>
      </c>
      <c r="Q229" s="151"/>
      <c r="R229" s="151"/>
      <c r="S229" s="165"/>
      <c r="T229" s="149"/>
      <c r="U229" s="164"/>
      <c r="V229" s="187"/>
      <c r="W229" s="16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GT229" s="69">
        <v>30</v>
      </c>
      <c r="GU229" s="69">
        <v>30</v>
      </c>
      <c r="GV229" s="69">
        <v>197</v>
      </c>
      <c r="GW229" s="69">
        <v>145</v>
      </c>
      <c r="GX229" s="69">
        <v>21100</v>
      </c>
    </row>
    <row r="230" spans="1:206" s="4" customFormat="1" ht="12" customHeight="1">
      <c r="A230" s="143">
        <v>107060206000000</v>
      </c>
      <c r="B230" s="64">
        <v>6</v>
      </c>
      <c r="C230" s="80" t="s">
        <v>79</v>
      </c>
      <c r="D230" s="109">
        <v>30807</v>
      </c>
      <c r="E230" s="67">
        <v>27</v>
      </c>
      <c r="F230" s="67">
        <v>27</v>
      </c>
      <c r="G230" s="67">
        <v>100</v>
      </c>
      <c r="H230" s="84">
        <v>0</v>
      </c>
      <c r="I230" s="67">
        <v>97</v>
      </c>
      <c r="J230" s="67">
        <v>70</v>
      </c>
      <c r="K230" s="67">
        <v>72.16494845360825</v>
      </c>
      <c r="L230" s="84">
        <v>27</v>
      </c>
      <c r="M230" s="123">
        <v>11494</v>
      </c>
      <c r="N230" s="69">
        <v>4581</v>
      </c>
      <c r="O230" s="69">
        <v>4693</v>
      </c>
      <c r="P230" s="123">
        <v>40.82999825996172</v>
      </c>
      <c r="Q230" s="193"/>
      <c r="R230" s="151"/>
      <c r="S230" s="165"/>
      <c r="T230" s="149"/>
      <c r="U230" s="164"/>
      <c r="V230" s="187"/>
      <c r="W230" s="16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GT230" s="69">
        <v>27</v>
      </c>
      <c r="GU230" s="69">
        <v>15</v>
      </c>
      <c r="GV230" s="69">
        <v>85</v>
      </c>
      <c r="GW230" s="69">
        <v>35</v>
      </c>
      <c r="GX230" s="69">
        <v>11000</v>
      </c>
    </row>
    <row r="231" spans="1:206" s="4" customFormat="1" ht="12" customHeight="1">
      <c r="A231" s="143">
        <v>107060207000000</v>
      </c>
      <c r="B231" s="64">
        <v>7</v>
      </c>
      <c r="C231" s="80" t="s">
        <v>104</v>
      </c>
      <c r="D231" s="109">
        <v>32747</v>
      </c>
      <c r="E231" s="67">
        <v>29</v>
      </c>
      <c r="F231" s="67">
        <v>29</v>
      </c>
      <c r="G231" s="67">
        <v>100</v>
      </c>
      <c r="H231" s="84">
        <v>0</v>
      </c>
      <c r="I231" s="67">
        <v>113</v>
      </c>
      <c r="J231" s="67">
        <v>87</v>
      </c>
      <c r="K231" s="67">
        <v>76.99115044247787</v>
      </c>
      <c r="L231" s="84">
        <v>26</v>
      </c>
      <c r="M231" s="123">
        <v>7752</v>
      </c>
      <c r="N231" s="69">
        <v>4788</v>
      </c>
      <c r="O231" s="69">
        <v>5031</v>
      </c>
      <c r="P231" s="123">
        <v>64.89938080495357</v>
      </c>
      <c r="Q231" s="193"/>
      <c r="R231" s="151"/>
      <c r="S231" s="165"/>
      <c r="T231" s="149"/>
      <c r="U231" s="164"/>
      <c r="V231" s="187"/>
      <c r="W231" s="16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GT231" s="69">
        <v>29</v>
      </c>
      <c r="GU231" s="69">
        <v>18</v>
      </c>
      <c r="GV231" s="69">
        <v>97</v>
      </c>
      <c r="GW231" s="69">
        <v>70</v>
      </c>
      <c r="GX231" s="69">
        <v>8000</v>
      </c>
    </row>
    <row r="232" spans="1:206" s="4" customFormat="1" ht="12" customHeight="1">
      <c r="A232" s="144"/>
      <c r="B232" s="89" t="s">
        <v>127</v>
      </c>
      <c r="C232" s="80"/>
      <c r="D232" s="109"/>
      <c r="E232" s="67"/>
      <c r="F232" s="67"/>
      <c r="G232" s="67"/>
      <c r="H232" s="84"/>
      <c r="I232" s="67"/>
      <c r="J232" s="67"/>
      <c r="K232" s="67"/>
      <c r="L232" s="84"/>
      <c r="M232" s="123"/>
      <c r="N232" s="69"/>
      <c r="O232" s="69"/>
      <c r="P232" s="123"/>
      <c r="Q232" s="151"/>
      <c r="R232" s="151"/>
      <c r="S232" s="165"/>
      <c r="T232" s="149"/>
      <c r="U232" s="164"/>
      <c r="V232" s="187"/>
      <c r="W232" s="16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GT232" s="69"/>
      <c r="GU232" s="69"/>
      <c r="GV232" s="69"/>
      <c r="GW232" s="69"/>
      <c r="GX232" s="69"/>
    </row>
    <row r="233" spans="1:206" s="4" customFormat="1" ht="12" customHeight="1">
      <c r="A233" s="143">
        <v>107060302000000</v>
      </c>
      <c r="B233" s="64">
        <v>8</v>
      </c>
      <c r="C233" s="80" t="s">
        <v>105</v>
      </c>
      <c r="D233" s="109">
        <v>32346</v>
      </c>
      <c r="E233" s="67">
        <v>36</v>
      </c>
      <c r="F233" s="67">
        <v>36</v>
      </c>
      <c r="G233" s="67">
        <v>100</v>
      </c>
      <c r="H233" s="84">
        <v>0</v>
      </c>
      <c r="I233" s="67">
        <v>133</v>
      </c>
      <c r="J233" s="67">
        <v>89</v>
      </c>
      <c r="K233" s="67">
        <v>66.9172932330827</v>
      </c>
      <c r="L233" s="84">
        <v>44</v>
      </c>
      <c r="M233" s="123">
        <v>10833</v>
      </c>
      <c r="N233" s="69">
        <v>5283</v>
      </c>
      <c r="O233" s="69">
        <v>5545</v>
      </c>
      <c r="P233" s="123">
        <v>51.186190344318284</v>
      </c>
      <c r="Q233" s="193"/>
      <c r="R233" s="151"/>
      <c r="S233" s="165"/>
      <c r="T233" s="149"/>
      <c r="U233" s="164"/>
      <c r="V233" s="187"/>
      <c r="W233" s="16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GT233" s="69">
        <v>36</v>
      </c>
      <c r="GU233" s="69">
        <v>20</v>
      </c>
      <c r="GV233" s="69">
        <v>125</v>
      </c>
      <c r="GW233" s="69">
        <v>52</v>
      </c>
      <c r="GX233" s="69">
        <v>11000</v>
      </c>
    </row>
    <row r="234" spans="1:206" s="4" customFormat="1" ht="12" customHeight="1">
      <c r="A234" s="143">
        <v>107060303000000</v>
      </c>
      <c r="B234" s="64">
        <v>9</v>
      </c>
      <c r="C234" s="80" t="s">
        <v>78</v>
      </c>
      <c r="D234" s="109">
        <v>35786</v>
      </c>
      <c r="E234" s="67">
        <v>37</v>
      </c>
      <c r="F234" s="67">
        <v>37</v>
      </c>
      <c r="G234" s="67">
        <v>100</v>
      </c>
      <c r="H234" s="84">
        <v>0</v>
      </c>
      <c r="I234" s="67">
        <v>140</v>
      </c>
      <c r="J234" s="67">
        <v>112</v>
      </c>
      <c r="K234" s="67">
        <v>80</v>
      </c>
      <c r="L234" s="84">
        <v>28</v>
      </c>
      <c r="M234" s="123">
        <v>15063</v>
      </c>
      <c r="N234" s="69">
        <v>4066</v>
      </c>
      <c r="O234" s="69">
        <v>4235</v>
      </c>
      <c r="P234" s="123">
        <v>28.115249286330744</v>
      </c>
      <c r="Q234" s="193"/>
      <c r="R234" s="151"/>
      <c r="S234" s="165"/>
      <c r="T234" s="149"/>
      <c r="U234" s="164"/>
      <c r="V234" s="187"/>
      <c r="W234" s="16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GT234" s="69">
        <v>37</v>
      </c>
      <c r="GU234" s="69">
        <v>19</v>
      </c>
      <c r="GV234" s="69">
        <v>128</v>
      </c>
      <c r="GW234" s="69">
        <v>4</v>
      </c>
      <c r="GX234" s="69">
        <v>15000</v>
      </c>
    </row>
    <row r="235" spans="1:206" s="4" customFormat="1" ht="12" customHeight="1">
      <c r="A235" s="143">
        <v>107060304000000</v>
      </c>
      <c r="B235" s="64">
        <v>10</v>
      </c>
      <c r="C235" s="80" t="s">
        <v>106</v>
      </c>
      <c r="D235" s="109">
        <v>29475</v>
      </c>
      <c r="E235" s="67">
        <v>20</v>
      </c>
      <c r="F235" s="67">
        <v>20</v>
      </c>
      <c r="G235" s="67">
        <v>100</v>
      </c>
      <c r="H235" s="84">
        <v>0</v>
      </c>
      <c r="I235" s="67">
        <v>66</v>
      </c>
      <c r="J235" s="67">
        <v>46</v>
      </c>
      <c r="K235" s="67">
        <v>69.6969696969697</v>
      </c>
      <c r="L235" s="84">
        <v>20</v>
      </c>
      <c r="M235" s="123">
        <v>5430</v>
      </c>
      <c r="N235" s="69">
        <v>2851</v>
      </c>
      <c r="O235" s="69">
        <v>2926</v>
      </c>
      <c r="P235" s="123">
        <v>53.88581952117863</v>
      </c>
      <c r="Q235" s="193"/>
      <c r="R235" s="151"/>
      <c r="S235" s="165"/>
      <c r="T235" s="149"/>
      <c r="U235" s="164"/>
      <c r="V235" s="187"/>
      <c r="W235" s="16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GT235" s="69">
        <v>20</v>
      </c>
      <c r="GU235" s="69">
        <v>13</v>
      </c>
      <c r="GV235" s="69">
        <v>53</v>
      </c>
      <c r="GW235" s="69">
        <v>18</v>
      </c>
      <c r="GX235" s="69">
        <v>5000</v>
      </c>
    </row>
    <row r="236" spans="1:206" s="4" customFormat="1" ht="12" customHeight="1">
      <c r="A236" s="143">
        <v>107060305000000</v>
      </c>
      <c r="B236" s="64">
        <v>11</v>
      </c>
      <c r="C236" s="80" t="s">
        <v>82</v>
      </c>
      <c r="D236" s="109">
        <v>36879</v>
      </c>
      <c r="E236" s="67">
        <v>20</v>
      </c>
      <c r="F236" s="67">
        <v>20</v>
      </c>
      <c r="G236" s="67">
        <v>100</v>
      </c>
      <c r="H236" s="84">
        <v>0</v>
      </c>
      <c r="I236" s="67">
        <v>75</v>
      </c>
      <c r="J236" s="67">
        <v>62</v>
      </c>
      <c r="K236" s="67">
        <v>82.66666666666667</v>
      </c>
      <c r="L236" s="84">
        <v>13</v>
      </c>
      <c r="M236" s="123">
        <v>4097</v>
      </c>
      <c r="N236" s="69">
        <v>1523</v>
      </c>
      <c r="O236" s="69">
        <v>1612</v>
      </c>
      <c r="P236" s="123">
        <v>39.34586282645839</v>
      </c>
      <c r="Q236" s="193"/>
      <c r="R236" s="151"/>
      <c r="S236" s="165"/>
      <c r="T236" s="149"/>
      <c r="U236" s="164"/>
      <c r="V236" s="187"/>
      <c r="W236" s="16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GT236" s="69">
        <v>20</v>
      </c>
      <c r="GU236" s="69">
        <v>13</v>
      </c>
      <c r="GV236" s="69">
        <v>64</v>
      </c>
      <c r="GW236" s="69">
        <v>25</v>
      </c>
      <c r="GX236" s="69">
        <v>4000</v>
      </c>
    </row>
    <row r="237" spans="1:206" s="4" customFormat="1" ht="12" customHeight="1">
      <c r="A237" s="143">
        <v>107060306000000</v>
      </c>
      <c r="B237" s="64">
        <v>12</v>
      </c>
      <c r="C237" s="80" t="s">
        <v>80</v>
      </c>
      <c r="D237" s="109">
        <v>30459</v>
      </c>
      <c r="E237" s="67">
        <v>24</v>
      </c>
      <c r="F237" s="67">
        <v>24</v>
      </c>
      <c r="G237" s="67">
        <v>100</v>
      </c>
      <c r="H237" s="84">
        <v>0</v>
      </c>
      <c r="I237" s="67">
        <v>80</v>
      </c>
      <c r="J237" s="67">
        <v>62</v>
      </c>
      <c r="K237" s="67">
        <v>77.5</v>
      </c>
      <c r="L237" s="84">
        <v>18</v>
      </c>
      <c r="M237" s="123">
        <v>5856</v>
      </c>
      <c r="N237" s="69">
        <v>3522</v>
      </c>
      <c r="O237" s="69">
        <v>3590</v>
      </c>
      <c r="P237" s="123">
        <v>61.30464480874317</v>
      </c>
      <c r="Q237" s="193"/>
      <c r="R237" s="151"/>
      <c r="S237" s="165"/>
      <c r="T237" s="149"/>
      <c r="U237" s="164"/>
      <c r="V237" s="187"/>
      <c r="W237" s="16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GT237" s="69">
        <v>24</v>
      </c>
      <c r="GU237" s="69">
        <v>23</v>
      </c>
      <c r="GV237" s="69">
        <v>136</v>
      </c>
      <c r="GW237" s="69">
        <v>80</v>
      </c>
      <c r="GX237" s="69">
        <v>6000</v>
      </c>
    </row>
    <row r="238" spans="1:206" s="4" customFormat="1" ht="12" customHeight="1">
      <c r="A238" s="145" t="s">
        <v>223</v>
      </c>
      <c r="B238" s="64">
        <v>13</v>
      </c>
      <c r="C238" s="80" t="s">
        <v>150</v>
      </c>
      <c r="D238" s="109">
        <v>35420</v>
      </c>
      <c r="E238" s="67">
        <v>18</v>
      </c>
      <c r="F238" s="67">
        <v>18</v>
      </c>
      <c r="G238" s="67">
        <v>100</v>
      </c>
      <c r="H238" s="84">
        <v>0</v>
      </c>
      <c r="I238" s="67">
        <v>116</v>
      </c>
      <c r="J238" s="67">
        <v>85</v>
      </c>
      <c r="K238" s="67">
        <v>73.27586206896551</v>
      </c>
      <c r="L238" s="84">
        <v>31</v>
      </c>
      <c r="M238" s="123">
        <v>5285</v>
      </c>
      <c r="N238" s="69">
        <v>3106</v>
      </c>
      <c r="O238" s="69">
        <v>3250</v>
      </c>
      <c r="P238" s="123">
        <v>61.494796594134336</v>
      </c>
      <c r="Q238" s="193"/>
      <c r="R238" s="151"/>
      <c r="S238" s="165"/>
      <c r="T238" s="149"/>
      <c r="U238" s="164"/>
      <c r="V238" s="187"/>
      <c r="W238" s="16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GT238" s="69">
        <v>18</v>
      </c>
      <c r="GU238" s="69">
        <v>17</v>
      </c>
      <c r="GV238" s="69">
        <v>99</v>
      </c>
      <c r="GW238" s="69">
        <v>46</v>
      </c>
      <c r="GX238" s="69">
        <v>5000</v>
      </c>
    </row>
    <row r="239" spans="1:206" s="4" customFormat="1" ht="12" customHeight="1">
      <c r="A239" s="143">
        <v>107060308000000</v>
      </c>
      <c r="B239" s="64">
        <v>14</v>
      </c>
      <c r="C239" s="80" t="s">
        <v>107</v>
      </c>
      <c r="D239" s="109">
        <v>34996</v>
      </c>
      <c r="E239" s="67">
        <v>35</v>
      </c>
      <c r="F239" s="67">
        <v>35</v>
      </c>
      <c r="G239" s="67">
        <v>100</v>
      </c>
      <c r="H239" s="84">
        <v>0</v>
      </c>
      <c r="I239" s="67">
        <v>118</v>
      </c>
      <c r="J239" s="67">
        <v>91</v>
      </c>
      <c r="K239" s="67">
        <v>77.11864406779661</v>
      </c>
      <c r="L239" s="84">
        <v>27</v>
      </c>
      <c r="M239" s="123">
        <v>11958</v>
      </c>
      <c r="N239" s="69">
        <v>4717</v>
      </c>
      <c r="O239" s="69">
        <v>4977</v>
      </c>
      <c r="P239" s="123">
        <v>41.62067235323633</v>
      </c>
      <c r="Q239" s="193"/>
      <c r="R239" s="151"/>
      <c r="S239" s="165"/>
      <c r="T239" s="149"/>
      <c r="U239" s="164"/>
      <c r="V239" s="187"/>
      <c r="W239" s="16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GT239" s="69">
        <v>35</v>
      </c>
      <c r="GU239" s="69">
        <v>19</v>
      </c>
      <c r="GV239" s="69">
        <v>127</v>
      </c>
      <c r="GW239" s="69">
        <v>55</v>
      </c>
      <c r="GX239" s="69">
        <v>12000</v>
      </c>
    </row>
    <row r="240" spans="1:206" s="4" customFormat="1" ht="12" customHeight="1">
      <c r="A240" s="143">
        <v>107060309000000</v>
      </c>
      <c r="B240" s="64">
        <v>15</v>
      </c>
      <c r="C240" s="80" t="s">
        <v>81</v>
      </c>
      <c r="D240" s="110">
        <v>29432</v>
      </c>
      <c r="E240" s="67">
        <v>35</v>
      </c>
      <c r="F240" s="67">
        <v>35</v>
      </c>
      <c r="G240" s="67">
        <v>100</v>
      </c>
      <c r="H240" s="84">
        <v>0</v>
      </c>
      <c r="I240" s="67">
        <v>224</v>
      </c>
      <c r="J240" s="67">
        <v>161</v>
      </c>
      <c r="K240" s="67">
        <v>71.875</v>
      </c>
      <c r="L240" s="84">
        <v>63</v>
      </c>
      <c r="M240" s="123">
        <v>11573</v>
      </c>
      <c r="N240" s="76">
        <v>6170</v>
      </c>
      <c r="O240" s="76">
        <v>6341</v>
      </c>
      <c r="P240" s="123">
        <v>54.79132463492612</v>
      </c>
      <c r="Q240" s="193"/>
      <c r="R240" s="151"/>
      <c r="S240" s="165"/>
      <c r="T240" s="149"/>
      <c r="U240" s="164"/>
      <c r="V240" s="187"/>
      <c r="W240" s="16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GT240" s="76">
        <v>35</v>
      </c>
      <c r="GU240" s="76">
        <v>30</v>
      </c>
      <c r="GV240" s="76">
        <v>216</v>
      </c>
      <c r="GW240" s="76">
        <v>62</v>
      </c>
      <c r="GX240" s="76">
        <v>11500</v>
      </c>
    </row>
    <row r="241" spans="1:206" s="4" customFormat="1" ht="12" customHeight="1">
      <c r="A241" s="147"/>
      <c r="B241" s="239" t="s">
        <v>122</v>
      </c>
      <c r="C241" s="240"/>
      <c r="D241" s="241"/>
      <c r="E241" s="78">
        <v>434</v>
      </c>
      <c r="F241" s="78">
        <v>434</v>
      </c>
      <c r="G241" s="78">
        <v>100</v>
      </c>
      <c r="H241" s="87">
        <v>0</v>
      </c>
      <c r="I241" s="78">
        <v>1799</v>
      </c>
      <c r="J241" s="78">
        <v>1328</v>
      </c>
      <c r="K241" s="78">
        <v>73.81878821567538</v>
      </c>
      <c r="L241" s="87">
        <v>471</v>
      </c>
      <c r="M241" s="79">
        <v>147642</v>
      </c>
      <c r="N241" s="210">
        <f>SUM(N225:N240)</f>
        <v>76428</v>
      </c>
      <c r="O241" s="125">
        <v>78971</v>
      </c>
      <c r="P241" s="125">
        <v>53.48816732366129</v>
      </c>
      <c r="Q241" s="166"/>
      <c r="R241" s="167"/>
      <c r="S241" s="167"/>
      <c r="T241" s="149"/>
      <c r="U241" s="164"/>
      <c r="V241" s="187"/>
      <c r="W241" s="16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GT241" s="79">
        <v>434</v>
      </c>
      <c r="GU241" s="79">
        <v>288</v>
      </c>
      <c r="GV241" s="79">
        <v>1671</v>
      </c>
      <c r="GW241" s="79">
        <v>732</v>
      </c>
      <c r="GX241" s="79">
        <v>148100</v>
      </c>
    </row>
    <row r="242" spans="13:206" ht="12.75">
      <c r="M242" s="135"/>
      <c r="N242" s="135"/>
      <c r="U242" s="164"/>
      <c r="V242" s="187"/>
      <c r="W242" s="169"/>
      <c r="GT242" s="135">
        <v>434</v>
      </c>
      <c r="GU242" s="135">
        <v>288</v>
      </c>
      <c r="GV242" s="135">
        <v>1671</v>
      </c>
      <c r="GW242" s="135">
        <v>732</v>
      </c>
      <c r="GX242" s="135">
        <v>148100</v>
      </c>
    </row>
    <row r="243" spans="1:57" s="6" customFormat="1" ht="15" customHeight="1">
      <c r="A243" s="215" t="s">
        <v>152</v>
      </c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148"/>
      <c r="R243" s="148"/>
      <c r="S243" s="148"/>
      <c r="T243" s="148"/>
      <c r="U243" s="164"/>
      <c r="V243" s="187"/>
      <c r="W243" s="169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</row>
    <row r="244" spans="1:57" s="4" customFormat="1" ht="12" customHeight="1">
      <c r="A244" s="237" t="s">
        <v>153</v>
      </c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149"/>
      <c r="R244" s="149"/>
      <c r="S244" s="149"/>
      <c r="T244" s="149"/>
      <c r="U244" s="164"/>
      <c r="V244" s="187"/>
      <c r="W244" s="16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</row>
    <row r="245" spans="1:57" s="4" customFormat="1" ht="12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118"/>
      <c r="P245" s="5"/>
      <c r="Q245" s="190"/>
      <c r="R245" s="189"/>
      <c r="S245" s="190"/>
      <c r="T245" s="149"/>
      <c r="U245" s="164"/>
      <c r="V245" s="187"/>
      <c r="W245" s="16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</row>
    <row r="246" spans="1:57" s="4" customFormat="1" ht="12" customHeight="1">
      <c r="A246" s="238" t="s">
        <v>201</v>
      </c>
      <c r="B246" s="238"/>
      <c r="C246" s="238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149"/>
      <c r="R246" s="149"/>
      <c r="S246" s="149"/>
      <c r="T246" s="149"/>
      <c r="U246" s="164"/>
      <c r="V246" s="187"/>
      <c r="W246" s="16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</row>
    <row r="247" spans="1:57" s="4" customFormat="1" ht="12" customHeight="1">
      <c r="A247" s="219"/>
      <c r="B247" s="219"/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149"/>
      <c r="R247" s="149"/>
      <c r="S247" s="149"/>
      <c r="T247" s="149"/>
      <c r="U247" s="164"/>
      <c r="V247" s="187"/>
      <c r="W247" s="16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</row>
    <row r="248" spans="1:57" s="4" customFormat="1" ht="12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118"/>
      <c r="P248" s="59"/>
      <c r="Q248" s="163"/>
      <c r="R248" s="189"/>
      <c r="S248" s="163"/>
      <c r="T248" s="149"/>
      <c r="U248" s="164"/>
      <c r="V248" s="187"/>
      <c r="W248" s="16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</row>
    <row r="249" spans="1:45" s="181" customFormat="1" ht="12" customHeight="1">
      <c r="A249" s="227" t="s">
        <v>224</v>
      </c>
      <c r="B249" s="220" t="s">
        <v>114</v>
      </c>
      <c r="C249" s="221"/>
      <c r="D249" s="227" t="s">
        <v>225</v>
      </c>
      <c r="E249" s="224" t="s">
        <v>157</v>
      </c>
      <c r="F249" s="225"/>
      <c r="G249" s="225"/>
      <c r="H249" s="226"/>
      <c r="I249" s="224" t="s">
        <v>115</v>
      </c>
      <c r="J249" s="225"/>
      <c r="K249" s="225"/>
      <c r="L249" s="226"/>
      <c r="M249" s="224" t="s">
        <v>158</v>
      </c>
      <c r="N249" s="225"/>
      <c r="O249" s="225"/>
      <c r="P249" s="226"/>
      <c r="Q249" s="267"/>
      <c r="R249" s="267"/>
      <c r="S249" s="267"/>
      <c r="T249" s="186"/>
      <c r="U249" s="164"/>
      <c r="V249" s="187"/>
      <c r="W249" s="169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</row>
    <row r="250" spans="1:45" s="181" customFormat="1" ht="12" customHeight="1">
      <c r="A250" s="228"/>
      <c r="B250" s="222"/>
      <c r="C250" s="223"/>
      <c r="D250" s="228"/>
      <c r="E250" s="230" t="s">
        <v>116</v>
      </c>
      <c r="F250" s="224" t="s">
        <v>117</v>
      </c>
      <c r="G250" s="226"/>
      <c r="H250" s="230" t="s">
        <v>118</v>
      </c>
      <c r="I250" s="230" t="s">
        <v>116</v>
      </c>
      <c r="J250" s="224" t="s">
        <v>117</v>
      </c>
      <c r="K250" s="226"/>
      <c r="L250" s="230" t="s">
        <v>118</v>
      </c>
      <c r="M250" s="227" t="s">
        <v>226</v>
      </c>
      <c r="N250" s="212" t="s">
        <v>161</v>
      </c>
      <c r="O250" s="213"/>
      <c r="P250" s="214"/>
      <c r="Q250" s="268"/>
      <c r="R250" s="267"/>
      <c r="S250" s="267"/>
      <c r="T250" s="186"/>
      <c r="U250" s="164"/>
      <c r="V250" s="187"/>
      <c r="W250" s="169"/>
      <c r="X250" s="186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</row>
    <row r="251" spans="1:45" s="181" customFormat="1" ht="22.5">
      <c r="A251" s="229"/>
      <c r="B251" s="232" t="s">
        <v>202</v>
      </c>
      <c r="C251" s="233"/>
      <c r="D251" s="229"/>
      <c r="E251" s="231"/>
      <c r="F251" s="182" t="s">
        <v>163</v>
      </c>
      <c r="G251" s="180" t="s">
        <v>119</v>
      </c>
      <c r="H251" s="231"/>
      <c r="I251" s="231"/>
      <c r="J251" s="182" t="s">
        <v>163</v>
      </c>
      <c r="K251" s="180" t="s">
        <v>119</v>
      </c>
      <c r="L251" s="231"/>
      <c r="M251" s="229"/>
      <c r="N251" s="207" t="s">
        <v>240</v>
      </c>
      <c r="O251" s="207" t="s">
        <v>241</v>
      </c>
      <c r="P251" s="208" t="s">
        <v>119</v>
      </c>
      <c r="Q251" s="268"/>
      <c r="R251" s="192"/>
      <c r="S251" s="191"/>
      <c r="T251" s="186"/>
      <c r="U251" s="164"/>
      <c r="V251" s="187"/>
      <c r="W251" s="169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186"/>
    </row>
    <row r="252" spans="1:57" s="4" customFormat="1" ht="12" customHeight="1">
      <c r="A252" s="142"/>
      <c r="B252" s="71" t="s">
        <v>120</v>
      </c>
      <c r="D252" s="62"/>
      <c r="E252" s="62"/>
      <c r="F252" s="62"/>
      <c r="G252" s="62"/>
      <c r="H252" s="62"/>
      <c r="I252" s="62"/>
      <c r="J252" s="62"/>
      <c r="K252" s="62"/>
      <c r="L252" s="62"/>
      <c r="M252" s="63"/>
      <c r="N252" s="63"/>
      <c r="O252" s="63"/>
      <c r="P252" s="62"/>
      <c r="Q252" s="164"/>
      <c r="R252" s="164"/>
      <c r="S252" s="149"/>
      <c r="T252" s="149"/>
      <c r="U252" s="164"/>
      <c r="V252" s="187"/>
      <c r="W252" s="16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</row>
    <row r="253" spans="1:206" s="4" customFormat="1" ht="12" customHeight="1">
      <c r="A253" s="143">
        <v>107060101000000</v>
      </c>
      <c r="B253" s="64">
        <v>1</v>
      </c>
      <c r="C253" s="80" t="s">
        <v>83</v>
      </c>
      <c r="D253" s="83"/>
      <c r="E253" s="67">
        <v>14</v>
      </c>
      <c r="F253" s="67">
        <v>14</v>
      </c>
      <c r="G253" s="67">
        <v>100</v>
      </c>
      <c r="H253" s="84">
        <v>0</v>
      </c>
      <c r="I253" s="67">
        <v>18</v>
      </c>
      <c r="J253" s="67">
        <v>10</v>
      </c>
      <c r="K253" s="67">
        <v>55.55555555555556</v>
      </c>
      <c r="L253" s="84">
        <v>8</v>
      </c>
      <c r="M253" s="123">
        <v>3625</v>
      </c>
      <c r="N253" s="69">
        <v>1953</v>
      </c>
      <c r="O253" s="69">
        <v>2298</v>
      </c>
      <c r="P253" s="123">
        <v>63.393103448275866</v>
      </c>
      <c r="Q253" s="193"/>
      <c r="R253" s="151"/>
      <c r="S253" s="165"/>
      <c r="T253" s="149"/>
      <c r="U253" s="164"/>
      <c r="V253" s="187"/>
      <c r="W253" s="16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GT253" s="69">
        <v>1953</v>
      </c>
      <c r="GU253" s="69">
        <v>1953</v>
      </c>
      <c r="GV253" s="69">
        <v>1953</v>
      </c>
      <c r="GW253" s="69">
        <v>1953</v>
      </c>
      <c r="GX253" s="69">
        <v>1953</v>
      </c>
    </row>
    <row r="254" spans="1:206" s="4" customFormat="1" ht="12" customHeight="1">
      <c r="A254" s="143">
        <v>107060102000000</v>
      </c>
      <c r="B254" s="64">
        <v>2</v>
      </c>
      <c r="C254" s="80" t="s">
        <v>84</v>
      </c>
      <c r="D254" s="83"/>
      <c r="E254" s="67">
        <v>11</v>
      </c>
      <c r="F254" s="67">
        <v>11</v>
      </c>
      <c r="G254" s="67">
        <v>100</v>
      </c>
      <c r="H254" s="84">
        <v>0</v>
      </c>
      <c r="I254" s="67">
        <v>70</v>
      </c>
      <c r="J254" s="67">
        <v>20</v>
      </c>
      <c r="K254" s="67">
        <v>28.57142857142857</v>
      </c>
      <c r="L254" s="84">
        <v>50</v>
      </c>
      <c r="M254" s="175">
        <v>5270</v>
      </c>
      <c r="N254" s="69">
        <v>3352</v>
      </c>
      <c r="O254" s="69">
        <v>4037</v>
      </c>
      <c r="P254" s="123">
        <v>76.60341555977229</v>
      </c>
      <c r="Q254" s="193"/>
      <c r="R254" s="151"/>
      <c r="S254" s="165"/>
      <c r="T254" s="149"/>
      <c r="U254" s="164"/>
      <c r="V254" s="187"/>
      <c r="W254" s="16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GT254" s="69">
        <v>3352</v>
      </c>
      <c r="GU254" s="69">
        <v>3352</v>
      </c>
      <c r="GV254" s="69">
        <v>3352</v>
      </c>
      <c r="GW254" s="69">
        <v>3352</v>
      </c>
      <c r="GX254" s="69">
        <v>3352</v>
      </c>
    </row>
    <row r="255" spans="1:206" s="4" customFormat="1" ht="12" customHeight="1">
      <c r="A255" s="143">
        <v>107060103000000</v>
      </c>
      <c r="B255" s="64">
        <v>3</v>
      </c>
      <c r="C255" s="80" t="s">
        <v>26</v>
      </c>
      <c r="D255" s="83"/>
      <c r="E255" s="67">
        <v>26</v>
      </c>
      <c r="F255" s="67">
        <v>26</v>
      </c>
      <c r="G255" s="67">
        <v>100</v>
      </c>
      <c r="H255" s="84">
        <v>0</v>
      </c>
      <c r="I255" s="67">
        <v>37</v>
      </c>
      <c r="J255" s="67">
        <v>24</v>
      </c>
      <c r="K255" s="67">
        <v>64.86486486486487</v>
      </c>
      <c r="L255" s="84">
        <v>13</v>
      </c>
      <c r="M255" s="175">
        <v>5402</v>
      </c>
      <c r="N255" s="69">
        <v>4002</v>
      </c>
      <c r="O255" s="69">
        <v>4340</v>
      </c>
      <c r="P255" s="123">
        <v>80.34061458718993</v>
      </c>
      <c r="Q255" s="193"/>
      <c r="R255" s="151"/>
      <c r="S255" s="165"/>
      <c r="T255" s="149"/>
      <c r="U255" s="164"/>
      <c r="V255" s="187"/>
      <c r="W255" s="16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GT255" s="69">
        <v>4002</v>
      </c>
      <c r="GU255" s="69">
        <v>4002</v>
      </c>
      <c r="GV255" s="69">
        <v>4002</v>
      </c>
      <c r="GW255" s="69">
        <v>4002</v>
      </c>
      <c r="GX255" s="69">
        <v>4002</v>
      </c>
    </row>
    <row r="256" spans="1:206" s="4" customFormat="1" ht="12" customHeight="1">
      <c r="A256" s="143">
        <v>107060104000000</v>
      </c>
      <c r="B256" s="64">
        <v>4</v>
      </c>
      <c r="C256" s="80" t="s">
        <v>85</v>
      </c>
      <c r="D256" s="103"/>
      <c r="E256" s="67">
        <v>21</v>
      </c>
      <c r="F256" s="67">
        <v>21</v>
      </c>
      <c r="G256" s="67">
        <v>100</v>
      </c>
      <c r="H256" s="84">
        <v>0</v>
      </c>
      <c r="I256" s="67">
        <v>96</v>
      </c>
      <c r="J256" s="67">
        <v>52</v>
      </c>
      <c r="K256" s="67">
        <v>54.166666666666664</v>
      </c>
      <c r="L256" s="84">
        <v>44</v>
      </c>
      <c r="M256" s="175">
        <v>7065</v>
      </c>
      <c r="N256" s="76">
        <v>6381</v>
      </c>
      <c r="O256" s="76">
        <v>7067</v>
      </c>
      <c r="P256" s="123">
        <v>100.02830856334042</v>
      </c>
      <c r="Q256" s="193"/>
      <c r="R256" s="151"/>
      <c r="S256" s="165"/>
      <c r="T256" s="149"/>
      <c r="U256" s="164"/>
      <c r="V256" s="187"/>
      <c r="W256" s="16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GT256" s="76">
        <v>6381</v>
      </c>
      <c r="GU256" s="76">
        <v>6381</v>
      </c>
      <c r="GV256" s="76">
        <v>6381</v>
      </c>
      <c r="GW256" s="76">
        <v>6381</v>
      </c>
      <c r="GX256" s="76">
        <v>6381</v>
      </c>
    </row>
    <row r="257" spans="1:206" s="4" customFormat="1" ht="12" customHeight="1">
      <c r="A257" s="147"/>
      <c r="B257" s="239" t="s">
        <v>122</v>
      </c>
      <c r="C257" s="240"/>
      <c r="D257" s="241"/>
      <c r="E257" s="78">
        <v>72</v>
      </c>
      <c r="F257" s="78">
        <v>72</v>
      </c>
      <c r="G257" s="78">
        <v>100</v>
      </c>
      <c r="H257" s="87">
        <v>0</v>
      </c>
      <c r="I257" s="78">
        <v>221</v>
      </c>
      <c r="J257" s="78">
        <v>106</v>
      </c>
      <c r="K257" s="78">
        <v>47.963800904977376</v>
      </c>
      <c r="L257" s="87">
        <v>115</v>
      </c>
      <c r="M257" s="79">
        <v>21362</v>
      </c>
      <c r="N257" s="209">
        <f>SUM(N253:N256)</f>
        <v>15688</v>
      </c>
      <c r="O257" s="78">
        <v>17742</v>
      </c>
      <c r="P257" s="78">
        <v>83.0540211590675</v>
      </c>
      <c r="Q257" s="166"/>
      <c r="R257" s="166"/>
      <c r="S257" s="166"/>
      <c r="T257" s="149"/>
      <c r="U257" s="164"/>
      <c r="V257" s="187"/>
      <c r="W257" s="16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GT257" s="79">
        <v>15688</v>
      </c>
      <c r="GU257" s="79">
        <v>15688</v>
      </c>
      <c r="GV257" s="79">
        <v>15688</v>
      </c>
      <c r="GW257" s="79">
        <v>15688</v>
      </c>
      <c r="GX257" s="79">
        <v>15688</v>
      </c>
    </row>
    <row r="258" spans="13:206" ht="12.75">
      <c r="M258" s="174"/>
      <c r="N258" s="174"/>
      <c r="U258" s="164"/>
      <c r="V258" s="187"/>
      <c r="W258" s="169"/>
      <c r="GT258" s="135">
        <v>15688</v>
      </c>
      <c r="GU258" s="135">
        <v>15688</v>
      </c>
      <c r="GV258" s="135">
        <v>15688</v>
      </c>
      <c r="GW258" s="135">
        <v>15688</v>
      </c>
      <c r="GX258" s="135">
        <v>15688</v>
      </c>
    </row>
    <row r="259" spans="1:206" s="112" customFormat="1" ht="15.75">
      <c r="A259" s="257" t="s">
        <v>216</v>
      </c>
      <c r="B259" s="257"/>
      <c r="C259" s="257"/>
      <c r="D259" s="257"/>
      <c r="E259" s="257"/>
      <c r="F259" s="257"/>
      <c r="G259" s="257"/>
      <c r="H259" s="257"/>
      <c r="I259" s="257"/>
      <c r="J259" s="257"/>
      <c r="K259" s="257"/>
      <c r="L259" s="257"/>
      <c r="M259" s="257"/>
      <c r="N259" s="257"/>
      <c r="O259" s="257"/>
      <c r="P259" s="257"/>
      <c r="Q259" s="172"/>
      <c r="R259" s="172"/>
      <c r="S259" s="172"/>
      <c r="T259" s="172"/>
      <c r="U259" s="164"/>
      <c r="V259" s="187"/>
      <c r="W259" s="169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  <c r="GT259" s="111"/>
      <c r="GU259" s="111"/>
      <c r="GV259" s="111"/>
      <c r="GW259" s="111"/>
      <c r="GX259" s="111"/>
    </row>
    <row r="260" spans="1:206" s="112" customFormat="1" ht="18">
      <c r="A260" s="258" t="s">
        <v>166</v>
      </c>
      <c r="B260" s="258"/>
      <c r="C260" s="258"/>
      <c r="D260" s="258"/>
      <c r="E260" s="258"/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172"/>
      <c r="R260" s="172"/>
      <c r="S260" s="172"/>
      <c r="T260" s="172"/>
      <c r="U260" s="164"/>
      <c r="V260" s="187"/>
      <c r="W260" s="169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GT260" s="111"/>
      <c r="GU260" s="111"/>
      <c r="GV260" s="111"/>
      <c r="GW260" s="111"/>
      <c r="GX260" s="111"/>
    </row>
    <row r="261" spans="1:206" s="4" customFormat="1" ht="12.75">
      <c r="A261" s="250" t="s">
        <v>201</v>
      </c>
      <c r="B261" s="250"/>
      <c r="C261" s="250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173"/>
      <c r="R261" s="173"/>
      <c r="S261" s="173"/>
      <c r="T261" s="173"/>
      <c r="U261" s="164"/>
      <c r="V261" s="187"/>
      <c r="W261" s="169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173"/>
      <c r="AL261" s="173"/>
      <c r="AM261" s="173"/>
      <c r="AN261" s="173"/>
      <c r="AO261" s="173"/>
      <c r="AP261" s="173"/>
      <c r="AQ261" s="173"/>
      <c r="AR261" s="173"/>
      <c r="AS261" s="173"/>
      <c r="AT261" s="173"/>
      <c r="AU261" s="173"/>
      <c r="AV261" s="173"/>
      <c r="AW261" s="173"/>
      <c r="AX261" s="173"/>
      <c r="AY261" s="173"/>
      <c r="AZ261" s="173"/>
      <c r="BA261" s="173"/>
      <c r="BB261" s="173"/>
      <c r="BC261" s="173"/>
      <c r="BD261" s="173"/>
      <c r="BE261" s="17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GT261" s="113"/>
      <c r="GU261" s="113"/>
      <c r="GV261" s="113"/>
      <c r="GW261" s="113"/>
      <c r="GX261" s="113"/>
    </row>
    <row r="262" spans="1:206" s="4" customFormat="1" ht="11.25">
      <c r="A262" s="217">
        <v>0</v>
      </c>
      <c r="B262" s="217"/>
      <c r="C262" s="217"/>
      <c r="D262" s="217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173"/>
      <c r="R262" s="173"/>
      <c r="S262" s="173"/>
      <c r="T262" s="173"/>
      <c r="U262" s="164"/>
      <c r="V262" s="187"/>
      <c r="W262" s="169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3"/>
      <c r="AM262" s="173"/>
      <c r="AN262" s="173"/>
      <c r="AO262" s="173"/>
      <c r="AP262" s="173"/>
      <c r="AQ262" s="173"/>
      <c r="AR262" s="173"/>
      <c r="AS262" s="173"/>
      <c r="AT262" s="173"/>
      <c r="AU262" s="173"/>
      <c r="AV262" s="173"/>
      <c r="AW262" s="173"/>
      <c r="AX262" s="173"/>
      <c r="AY262" s="173"/>
      <c r="AZ262" s="173"/>
      <c r="BA262" s="173"/>
      <c r="BB262" s="173"/>
      <c r="BC262" s="173"/>
      <c r="BD262" s="173"/>
      <c r="BE262" s="17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GT262" s="113"/>
      <c r="GU262" s="113"/>
      <c r="GV262" s="113"/>
      <c r="GW262" s="113"/>
      <c r="GX262" s="113"/>
    </row>
    <row r="263" spans="3:206" s="4" customFormat="1" ht="11.25">
      <c r="C263" s="113"/>
      <c r="E263" s="113"/>
      <c r="F263" s="113"/>
      <c r="M263" s="113"/>
      <c r="N263" s="113"/>
      <c r="O263" s="120"/>
      <c r="Q263" s="173"/>
      <c r="R263" s="164"/>
      <c r="S263" s="149"/>
      <c r="T263" s="173"/>
      <c r="U263" s="164"/>
      <c r="V263" s="187"/>
      <c r="W263" s="169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173"/>
      <c r="AQ263" s="173"/>
      <c r="AR263" s="173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GT263" s="113"/>
      <c r="GU263" s="113"/>
      <c r="GV263" s="113"/>
      <c r="GW263" s="113"/>
      <c r="GX263" s="113"/>
    </row>
    <row r="264" spans="1:202" s="4" customFormat="1" ht="12" customHeight="1">
      <c r="A264" s="251" t="s">
        <v>217</v>
      </c>
      <c r="B264" s="252"/>
      <c r="C264" s="242" t="s">
        <v>214</v>
      </c>
      <c r="D264" s="244"/>
      <c r="E264" s="242" t="s">
        <v>218</v>
      </c>
      <c r="F264" s="243"/>
      <c r="G264" s="244"/>
      <c r="H264" s="245" t="s">
        <v>118</v>
      </c>
      <c r="I264" s="242" t="s">
        <v>219</v>
      </c>
      <c r="J264" s="243"/>
      <c r="K264" s="244"/>
      <c r="L264" s="245" t="s">
        <v>118</v>
      </c>
      <c r="M264" s="242" t="s">
        <v>220</v>
      </c>
      <c r="N264" s="243"/>
      <c r="O264" s="243"/>
      <c r="P264" s="244"/>
      <c r="Q264" s="269"/>
      <c r="R264" s="269"/>
      <c r="S264" s="269"/>
      <c r="T264" s="149"/>
      <c r="U264" s="164"/>
      <c r="V264" s="187"/>
      <c r="W264" s="16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GP264" s="113"/>
      <c r="GQ264" s="113"/>
      <c r="GR264" s="113"/>
      <c r="GS264" s="113"/>
      <c r="GT264" s="113"/>
    </row>
    <row r="265" spans="1:202" s="4" customFormat="1" ht="11.25" customHeight="1">
      <c r="A265" s="253"/>
      <c r="B265" s="254"/>
      <c r="C265" s="261" t="s">
        <v>227</v>
      </c>
      <c r="D265" s="245" t="s">
        <v>119</v>
      </c>
      <c r="E265" s="248" t="s">
        <v>116</v>
      </c>
      <c r="F265" s="242" t="s">
        <v>117</v>
      </c>
      <c r="G265" s="244"/>
      <c r="H265" s="246"/>
      <c r="I265" s="248" t="s">
        <v>116</v>
      </c>
      <c r="J265" s="242" t="s">
        <v>117</v>
      </c>
      <c r="K265" s="244"/>
      <c r="L265" s="246"/>
      <c r="M265" s="227" t="s">
        <v>226</v>
      </c>
      <c r="N265" s="212" t="s">
        <v>161</v>
      </c>
      <c r="O265" s="213"/>
      <c r="P265" s="214"/>
      <c r="Q265" s="270"/>
      <c r="R265" s="269"/>
      <c r="S265" s="269"/>
      <c r="T265" s="149"/>
      <c r="U265" s="164"/>
      <c r="V265" s="187"/>
      <c r="W265" s="16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GP265" s="113"/>
      <c r="GQ265" s="113"/>
      <c r="GR265" s="113"/>
      <c r="GS265" s="113"/>
      <c r="GT265" s="113"/>
    </row>
    <row r="266" spans="1:202" s="4" customFormat="1" ht="22.5">
      <c r="A266" s="255"/>
      <c r="B266" s="256"/>
      <c r="C266" s="262"/>
      <c r="D266" s="247"/>
      <c r="E266" s="249"/>
      <c r="F266" s="183" t="s">
        <v>163</v>
      </c>
      <c r="G266" s="179" t="s">
        <v>119</v>
      </c>
      <c r="H266" s="247"/>
      <c r="I266" s="249"/>
      <c r="J266" s="183" t="s">
        <v>163</v>
      </c>
      <c r="K266" s="179" t="s">
        <v>119</v>
      </c>
      <c r="L266" s="247"/>
      <c r="M266" s="229"/>
      <c r="N266" s="207" t="s">
        <v>240</v>
      </c>
      <c r="O266" s="207" t="s">
        <v>241</v>
      </c>
      <c r="P266" s="208" t="s">
        <v>119</v>
      </c>
      <c r="Q266" s="270"/>
      <c r="R266" s="192"/>
      <c r="S266" s="201"/>
      <c r="T266" s="149"/>
      <c r="U266" s="164"/>
      <c r="V266" s="187"/>
      <c r="W266" s="16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GP266" s="113"/>
      <c r="GQ266" s="113"/>
      <c r="GR266" s="113"/>
      <c r="GS266" s="113"/>
      <c r="GT266" s="113"/>
    </row>
    <row r="267" spans="1:206" s="4" customFormat="1" ht="19.5" customHeight="1">
      <c r="A267" s="263" t="s">
        <v>228</v>
      </c>
      <c r="B267" s="264"/>
      <c r="C267" s="115">
        <v>12</v>
      </c>
      <c r="D267" s="67">
        <v>100</v>
      </c>
      <c r="E267" s="115">
        <v>273</v>
      </c>
      <c r="F267" s="115">
        <v>273</v>
      </c>
      <c r="G267" s="115">
        <v>100</v>
      </c>
      <c r="H267" s="115">
        <v>0</v>
      </c>
      <c r="I267" s="115">
        <v>558</v>
      </c>
      <c r="J267" s="115">
        <v>464</v>
      </c>
      <c r="K267" s="115">
        <v>83.15412186379928</v>
      </c>
      <c r="L267" s="115">
        <v>94</v>
      </c>
      <c r="M267" s="115">
        <v>127133</v>
      </c>
      <c r="N267" s="67">
        <f>+N24</f>
        <v>119454</v>
      </c>
      <c r="O267" s="67">
        <v>121626</v>
      </c>
      <c r="P267" s="115">
        <v>95.66831585819575</v>
      </c>
      <c r="Q267" s="202"/>
      <c r="R267" s="164"/>
      <c r="S267" s="202"/>
      <c r="T267" s="173"/>
      <c r="U267" s="164"/>
      <c r="V267" s="187"/>
      <c r="W267" s="169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3"/>
      <c r="AK267" s="173"/>
      <c r="AL267" s="173"/>
      <c r="AM267" s="173"/>
      <c r="AN267" s="173"/>
      <c r="AO267" s="173"/>
      <c r="AP267" s="173"/>
      <c r="AQ267" s="173"/>
      <c r="AR267" s="173"/>
      <c r="AS267" s="173"/>
      <c r="AT267" s="173"/>
      <c r="AU267" s="173"/>
      <c r="AV267" s="173"/>
      <c r="AW267" s="173"/>
      <c r="AX267" s="173"/>
      <c r="AY267" s="173"/>
      <c r="AZ267" s="173"/>
      <c r="BA267" s="173"/>
      <c r="BB267" s="173"/>
      <c r="BC267" s="173"/>
      <c r="BD267" s="173"/>
      <c r="BE267" s="17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GT267" s="113"/>
      <c r="GU267" s="113"/>
      <c r="GV267" s="113"/>
      <c r="GW267" s="113"/>
      <c r="GX267" s="113"/>
    </row>
    <row r="268" spans="1:206" s="4" customFormat="1" ht="19.5" customHeight="1">
      <c r="A268" s="259" t="s">
        <v>229</v>
      </c>
      <c r="B268" s="260"/>
      <c r="C268" s="115">
        <v>10</v>
      </c>
      <c r="D268" s="67">
        <v>100</v>
      </c>
      <c r="E268" s="115">
        <v>287</v>
      </c>
      <c r="F268" s="115">
        <v>287</v>
      </c>
      <c r="G268" s="115">
        <v>100</v>
      </c>
      <c r="H268" s="115">
        <v>0</v>
      </c>
      <c r="I268" s="115">
        <v>729</v>
      </c>
      <c r="J268" s="115">
        <v>581</v>
      </c>
      <c r="K268" s="115">
        <v>79.69821673525377</v>
      </c>
      <c r="L268" s="115">
        <v>148</v>
      </c>
      <c r="M268" s="115">
        <v>92690</v>
      </c>
      <c r="N268" s="67">
        <f>+N51</f>
        <v>84988</v>
      </c>
      <c r="O268" s="67">
        <v>88446</v>
      </c>
      <c r="P268" s="115">
        <v>95.42129679577084</v>
      </c>
      <c r="Q268" s="202"/>
      <c r="R268" s="164"/>
      <c r="S268" s="202"/>
      <c r="T268" s="173"/>
      <c r="U268" s="164"/>
      <c r="V268" s="187"/>
      <c r="W268" s="169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  <c r="AI268" s="173"/>
      <c r="AJ268" s="173"/>
      <c r="AK268" s="173"/>
      <c r="AL268" s="173"/>
      <c r="AM268" s="173"/>
      <c r="AN268" s="173"/>
      <c r="AO268" s="173"/>
      <c r="AP268" s="173"/>
      <c r="AQ268" s="173"/>
      <c r="AR268" s="173"/>
      <c r="AS268" s="173"/>
      <c r="AT268" s="173"/>
      <c r="AU268" s="173"/>
      <c r="AV268" s="173"/>
      <c r="AW268" s="173"/>
      <c r="AX268" s="173"/>
      <c r="AY268" s="173"/>
      <c r="AZ268" s="173"/>
      <c r="BA268" s="173"/>
      <c r="BB268" s="173"/>
      <c r="BC268" s="173"/>
      <c r="BD268" s="173"/>
      <c r="BE268" s="17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GT268" s="113"/>
      <c r="GU268" s="113"/>
      <c r="GV268" s="113"/>
      <c r="GW268" s="113"/>
      <c r="GX268" s="113"/>
    </row>
    <row r="269" spans="1:206" s="4" customFormat="1" ht="19.5" customHeight="1">
      <c r="A269" s="259" t="s">
        <v>230</v>
      </c>
      <c r="B269" s="260"/>
      <c r="C269" s="115">
        <v>10</v>
      </c>
      <c r="D269" s="67">
        <v>100</v>
      </c>
      <c r="E269" s="115">
        <v>259</v>
      </c>
      <c r="F269" s="115">
        <v>259</v>
      </c>
      <c r="G269" s="115">
        <v>100</v>
      </c>
      <c r="H269" s="115">
        <v>0</v>
      </c>
      <c r="I269" s="115">
        <v>409</v>
      </c>
      <c r="J269" s="115">
        <v>351</v>
      </c>
      <c r="K269" s="115">
        <v>85.81907090464547</v>
      </c>
      <c r="L269" s="115">
        <v>58</v>
      </c>
      <c r="M269" s="115">
        <v>127180</v>
      </c>
      <c r="N269" s="67">
        <f>+N75</f>
        <v>124734</v>
      </c>
      <c r="O269" s="67">
        <v>127862</v>
      </c>
      <c r="P269" s="115">
        <v>100.53624783771033</v>
      </c>
      <c r="Q269" s="202"/>
      <c r="R269" s="164"/>
      <c r="S269" s="202"/>
      <c r="T269" s="173"/>
      <c r="U269" s="164"/>
      <c r="V269" s="187"/>
      <c r="W269" s="169"/>
      <c r="X269" s="173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  <c r="AI269" s="173"/>
      <c r="AJ269" s="173"/>
      <c r="AK269" s="173"/>
      <c r="AL269" s="173"/>
      <c r="AM269" s="173"/>
      <c r="AN269" s="173"/>
      <c r="AO269" s="173"/>
      <c r="AP269" s="173"/>
      <c r="AQ269" s="173"/>
      <c r="AR269" s="173"/>
      <c r="AS269" s="173"/>
      <c r="AT269" s="173"/>
      <c r="AU269" s="173"/>
      <c r="AV269" s="173"/>
      <c r="AW269" s="173"/>
      <c r="AX269" s="173"/>
      <c r="AY269" s="173"/>
      <c r="AZ269" s="173"/>
      <c r="BA269" s="173"/>
      <c r="BB269" s="173"/>
      <c r="BC269" s="173"/>
      <c r="BD269" s="173"/>
      <c r="BE269" s="17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GT269" s="113"/>
      <c r="GU269" s="113"/>
      <c r="GV269" s="113"/>
      <c r="GW269" s="113"/>
      <c r="GX269" s="113"/>
    </row>
    <row r="270" spans="1:206" s="4" customFormat="1" ht="19.5" customHeight="1">
      <c r="A270" s="259" t="s">
        <v>231</v>
      </c>
      <c r="B270" s="260"/>
      <c r="C270" s="115">
        <v>7</v>
      </c>
      <c r="D270" s="67">
        <v>100</v>
      </c>
      <c r="E270" s="115">
        <v>229</v>
      </c>
      <c r="F270" s="115">
        <v>229</v>
      </c>
      <c r="G270" s="115">
        <v>100</v>
      </c>
      <c r="H270" s="115">
        <v>0</v>
      </c>
      <c r="I270" s="115">
        <v>63</v>
      </c>
      <c r="J270" s="115">
        <v>55</v>
      </c>
      <c r="K270" s="115">
        <v>87.3015873015873</v>
      </c>
      <c r="L270" s="115">
        <v>8</v>
      </c>
      <c r="M270" s="115">
        <v>95788</v>
      </c>
      <c r="N270" s="67">
        <f>+N94</f>
        <v>80164</v>
      </c>
      <c r="O270" s="67">
        <v>91134</v>
      </c>
      <c r="P270" s="115">
        <v>95.14135382302585</v>
      </c>
      <c r="Q270" s="202"/>
      <c r="R270" s="164"/>
      <c r="S270" s="202"/>
      <c r="T270" s="173"/>
      <c r="U270" s="164"/>
      <c r="V270" s="187"/>
      <c r="W270" s="169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3"/>
      <c r="AM270" s="173"/>
      <c r="AN270" s="173"/>
      <c r="AO270" s="173"/>
      <c r="AP270" s="173"/>
      <c r="AQ270" s="173"/>
      <c r="AR270" s="173"/>
      <c r="AS270" s="173"/>
      <c r="AT270" s="173"/>
      <c r="AU270" s="173"/>
      <c r="AV270" s="173"/>
      <c r="AW270" s="173"/>
      <c r="AX270" s="173"/>
      <c r="AY270" s="173"/>
      <c r="AZ270" s="173"/>
      <c r="BA270" s="173"/>
      <c r="BB270" s="173"/>
      <c r="BC270" s="173"/>
      <c r="BD270" s="173"/>
      <c r="BE270" s="17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GT270" s="113"/>
      <c r="GU270" s="113"/>
      <c r="GV270" s="113"/>
      <c r="GW270" s="113"/>
      <c r="GX270" s="113"/>
    </row>
    <row r="271" spans="1:206" s="4" customFormat="1" ht="19.5" customHeight="1">
      <c r="A271" s="259" t="s">
        <v>232</v>
      </c>
      <c r="B271" s="260"/>
      <c r="C271" s="115">
        <v>9</v>
      </c>
      <c r="D271" s="67">
        <v>100</v>
      </c>
      <c r="E271" s="115">
        <v>258</v>
      </c>
      <c r="F271" s="115">
        <v>258</v>
      </c>
      <c r="G271" s="115">
        <v>100</v>
      </c>
      <c r="H271" s="115">
        <v>0</v>
      </c>
      <c r="I271" s="115">
        <v>847</v>
      </c>
      <c r="J271" s="115">
        <v>581</v>
      </c>
      <c r="K271" s="115">
        <v>68.59504132231406</v>
      </c>
      <c r="L271" s="115">
        <v>266</v>
      </c>
      <c r="M271" s="115">
        <v>79951</v>
      </c>
      <c r="N271" s="67">
        <f>+N117</f>
        <v>66251</v>
      </c>
      <c r="O271" s="67">
        <v>79662</v>
      </c>
      <c r="P271" s="115">
        <v>99.63852859876674</v>
      </c>
      <c r="Q271" s="202"/>
      <c r="R271" s="164"/>
      <c r="S271" s="202"/>
      <c r="T271" s="173"/>
      <c r="U271" s="164"/>
      <c r="V271" s="187"/>
      <c r="W271" s="169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  <c r="AN271" s="173"/>
      <c r="AO271" s="173"/>
      <c r="AP271" s="173"/>
      <c r="AQ271" s="173"/>
      <c r="AR271" s="173"/>
      <c r="AS271" s="173"/>
      <c r="AT271" s="173"/>
      <c r="AU271" s="173"/>
      <c r="AV271" s="173"/>
      <c r="AW271" s="173"/>
      <c r="AX271" s="173"/>
      <c r="AY271" s="173"/>
      <c r="AZ271" s="173"/>
      <c r="BA271" s="173"/>
      <c r="BB271" s="173"/>
      <c r="BC271" s="173"/>
      <c r="BD271" s="173"/>
      <c r="BE271" s="17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GT271" s="113"/>
      <c r="GU271" s="113"/>
      <c r="GV271" s="113"/>
      <c r="GW271" s="113"/>
      <c r="GX271" s="113"/>
    </row>
    <row r="272" spans="1:206" s="4" customFormat="1" ht="19.5" customHeight="1">
      <c r="A272" s="259" t="s">
        <v>233</v>
      </c>
      <c r="B272" s="260"/>
      <c r="C272" s="115">
        <v>18</v>
      </c>
      <c r="D272" s="67">
        <v>100</v>
      </c>
      <c r="E272" s="115">
        <v>720</v>
      </c>
      <c r="F272" s="115">
        <v>720</v>
      </c>
      <c r="G272" s="115">
        <v>99</v>
      </c>
      <c r="H272" s="115">
        <v>0</v>
      </c>
      <c r="I272" s="115">
        <v>348</v>
      </c>
      <c r="J272" s="115">
        <v>273</v>
      </c>
      <c r="K272" s="115">
        <v>99</v>
      </c>
      <c r="L272" s="115">
        <v>75</v>
      </c>
      <c r="M272" s="115">
        <v>277127</v>
      </c>
      <c r="N272" s="67">
        <f>+N149</f>
        <v>190303</v>
      </c>
      <c r="O272" s="67">
        <v>267999</v>
      </c>
      <c r="P272" s="115">
        <v>96.70620329307502</v>
      </c>
      <c r="Q272" s="202"/>
      <c r="R272" s="164"/>
      <c r="S272" s="202"/>
      <c r="T272" s="173"/>
      <c r="U272" s="164"/>
      <c r="V272" s="187"/>
      <c r="W272" s="169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3"/>
      <c r="AN272" s="173"/>
      <c r="AO272" s="173"/>
      <c r="AP272" s="173"/>
      <c r="AQ272" s="173"/>
      <c r="AR272" s="173"/>
      <c r="AS272" s="173"/>
      <c r="AT272" s="173"/>
      <c r="AU272" s="173"/>
      <c r="AV272" s="173"/>
      <c r="AW272" s="173"/>
      <c r="AX272" s="173"/>
      <c r="AY272" s="173"/>
      <c r="AZ272" s="173"/>
      <c r="BA272" s="173"/>
      <c r="BB272" s="173"/>
      <c r="BC272" s="173"/>
      <c r="BD272" s="173"/>
      <c r="BE272" s="17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GT272" s="113"/>
      <c r="GU272" s="113"/>
      <c r="GV272" s="113"/>
      <c r="GW272" s="113"/>
      <c r="GX272" s="113"/>
    </row>
    <row r="273" spans="1:206" s="4" customFormat="1" ht="19.5" customHeight="1">
      <c r="A273" s="259" t="s">
        <v>234</v>
      </c>
      <c r="B273" s="260"/>
      <c r="C273" s="115">
        <v>8</v>
      </c>
      <c r="D273" s="67">
        <v>100</v>
      </c>
      <c r="E273" s="115">
        <v>253</v>
      </c>
      <c r="F273" s="115">
        <v>253</v>
      </c>
      <c r="G273" s="115">
        <v>100</v>
      </c>
      <c r="H273" s="115">
        <v>0</v>
      </c>
      <c r="I273" s="115">
        <v>1506</v>
      </c>
      <c r="J273" s="115">
        <v>1288</v>
      </c>
      <c r="K273" s="115">
        <v>85.52456839309428</v>
      </c>
      <c r="L273" s="115">
        <v>218</v>
      </c>
      <c r="M273" s="115">
        <v>70761</v>
      </c>
      <c r="N273" s="67">
        <f>+N170</f>
        <v>81198</v>
      </c>
      <c r="O273" s="67">
        <v>82735</v>
      </c>
      <c r="P273" s="115">
        <v>116.92175068187278</v>
      </c>
      <c r="Q273" s="202"/>
      <c r="R273" s="164"/>
      <c r="S273" s="202"/>
      <c r="T273" s="173"/>
      <c r="U273" s="164"/>
      <c r="V273" s="187"/>
      <c r="W273" s="169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73"/>
      <c r="AT273" s="173"/>
      <c r="AU273" s="173"/>
      <c r="AV273" s="173"/>
      <c r="AW273" s="173"/>
      <c r="AX273" s="173"/>
      <c r="AY273" s="173"/>
      <c r="AZ273" s="173"/>
      <c r="BA273" s="173"/>
      <c r="BB273" s="173"/>
      <c r="BC273" s="173"/>
      <c r="BD273" s="173"/>
      <c r="BE273" s="17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GT273" s="113"/>
      <c r="GU273" s="113"/>
      <c r="GV273" s="113"/>
      <c r="GW273" s="113"/>
      <c r="GX273" s="113"/>
    </row>
    <row r="274" spans="1:206" s="4" customFormat="1" ht="19.5" customHeight="1">
      <c r="A274" s="259" t="s">
        <v>235</v>
      </c>
      <c r="B274" s="260"/>
      <c r="C274" s="115">
        <v>7</v>
      </c>
      <c r="D274" s="67">
        <v>100</v>
      </c>
      <c r="E274" s="115">
        <v>288</v>
      </c>
      <c r="F274" s="115">
        <v>288</v>
      </c>
      <c r="G274" s="115">
        <v>100</v>
      </c>
      <c r="H274" s="115">
        <v>0</v>
      </c>
      <c r="I274" s="115">
        <v>1719</v>
      </c>
      <c r="J274" s="115">
        <v>1594</v>
      </c>
      <c r="K274" s="115">
        <v>92.7283304246655</v>
      </c>
      <c r="L274" s="115">
        <v>125</v>
      </c>
      <c r="M274" s="115">
        <v>96092</v>
      </c>
      <c r="N274" s="67">
        <f>+N190</f>
        <v>93652</v>
      </c>
      <c r="O274" s="67">
        <v>95501</v>
      </c>
      <c r="P274" s="115">
        <v>99.38496440910794</v>
      </c>
      <c r="Q274" s="202"/>
      <c r="R274" s="164"/>
      <c r="S274" s="202"/>
      <c r="T274" s="173"/>
      <c r="U274" s="164"/>
      <c r="V274" s="187"/>
      <c r="W274" s="169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3"/>
      <c r="AN274" s="173"/>
      <c r="AO274" s="173"/>
      <c r="AP274" s="173"/>
      <c r="AQ274" s="173"/>
      <c r="AR274" s="173"/>
      <c r="AS274" s="173"/>
      <c r="AT274" s="173"/>
      <c r="AU274" s="173"/>
      <c r="AV274" s="173"/>
      <c r="AW274" s="173"/>
      <c r="AX274" s="173"/>
      <c r="AY274" s="173"/>
      <c r="AZ274" s="173"/>
      <c r="BA274" s="173"/>
      <c r="BB274" s="173"/>
      <c r="BC274" s="173"/>
      <c r="BD274" s="173"/>
      <c r="BE274" s="17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GT274" s="113"/>
      <c r="GU274" s="113"/>
      <c r="GV274" s="113"/>
      <c r="GW274" s="113"/>
      <c r="GX274" s="113"/>
    </row>
    <row r="275" spans="1:206" s="4" customFormat="1" ht="19.5" customHeight="1">
      <c r="A275" s="259" t="s">
        <v>236</v>
      </c>
      <c r="B275" s="260"/>
      <c r="C275" s="115">
        <v>11</v>
      </c>
      <c r="D275" s="67">
        <v>100</v>
      </c>
      <c r="E275" s="115">
        <v>315</v>
      </c>
      <c r="F275" s="115">
        <v>315</v>
      </c>
      <c r="G275" s="115">
        <v>100</v>
      </c>
      <c r="H275" s="115">
        <v>0</v>
      </c>
      <c r="I275" s="115">
        <v>158</v>
      </c>
      <c r="J275" s="115">
        <v>153</v>
      </c>
      <c r="K275" s="115">
        <v>96.83544303797468</v>
      </c>
      <c r="L275" s="115">
        <v>5</v>
      </c>
      <c r="M275" s="115">
        <v>53814</v>
      </c>
      <c r="N275" s="67">
        <f>+N213</f>
        <v>57426</v>
      </c>
      <c r="O275" s="67">
        <v>58545</v>
      </c>
      <c r="P275" s="115">
        <v>108.79139257442301</v>
      </c>
      <c r="Q275" s="202"/>
      <c r="R275" s="164"/>
      <c r="S275" s="202"/>
      <c r="T275" s="173"/>
      <c r="U275" s="164"/>
      <c r="V275" s="187"/>
      <c r="W275" s="169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  <c r="AZ275" s="173"/>
      <c r="BA275" s="173"/>
      <c r="BB275" s="173"/>
      <c r="BC275" s="173"/>
      <c r="BD275" s="173"/>
      <c r="BE275" s="17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GT275" s="113"/>
      <c r="GU275" s="113"/>
      <c r="GV275" s="113"/>
      <c r="GW275" s="113"/>
      <c r="GX275" s="113"/>
    </row>
    <row r="276" spans="1:206" s="4" customFormat="1" ht="19.5" customHeight="1">
      <c r="A276" s="259" t="s">
        <v>237</v>
      </c>
      <c r="B276" s="260"/>
      <c r="C276" s="115">
        <v>15</v>
      </c>
      <c r="D276" s="67">
        <v>100</v>
      </c>
      <c r="E276" s="115">
        <v>434</v>
      </c>
      <c r="F276" s="115">
        <v>434</v>
      </c>
      <c r="G276" s="115">
        <v>100</v>
      </c>
      <c r="H276" s="115">
        <v>0</v>
      </c>
      <c r="I276" s="115">
        <v>1799</v>
      </c>
      <c r="J276" s="115">
        <v>1328</v>
      </c>
      <c r="K276" s="115">
        <v>73.81878821567538</v>
      </c>
      <c r="L276" s="115">
        <v>471</v>
      </c>
      <c r="M276" s="115">
        <v>147642</v>
      </c>
      <c r="N276" s="67">
        <f>+N241</f>
        <v>76428</v>
      </c>
      <c r="O276" s="67">
        <v>78971</v>
      </c>
      <c r="P276" s="115">
        <v>53.48816732366129</v>
      </c>
      <c r="Q276" s="202"/>
      <c r="R276" s="164"/>
      <c r="S276" s="202"/>
      <c r="T276" s="173"/>
      <c r="U276" s="164"/>
      <c r="V276" s="187"/>
      <c r="W276" s="169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  <c r="AZ276" s="173"/>
      <c r="BA276" s="173"/>
      <c r="BB276" s="173"/>
      <c r="BC276" s="173"/>
      <c r="BD276" s="173"/>
      <c r="BE276" s="17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GT276" s="113"/>
      <c r="GU276" s="113"/>
      <c r="GV276" s="113"/>
      <c r="GW276" s="113"/>
      <c r="GX276" s="113"/>
    </row>
    <row r="277" spans="1:206" s="4" customFormat="1" ht="19.5" customHeight="1">
      <c r="A277" s="265" t="s">
        <v>238</v>
      </c>
      <c r="B277" s="266"/>
      <c r="C277" s="115">
        <v>4</v>
      </c>
      <c r="D277" s="67">
        <v>100</v>
      </c>
      <c r="E277" s="115">
        <v>72</v>
      </c>
      <c r="F277" s="115">
        <v>72</v>
      </c>
      <c r="G277" s="115">
        <v>100</v>
      </c>
      <c r="H277" s="115">
        <v>0</v>
      </c>
      <c r="I277" s="115">
        <v>221</v>
      </c>
      <c r="J277" s="115">
        <v>106</v>
      </c>
      <c r="K277" s="115">
        <v>47.963800904977376</v>
      </c>
      <c r="L277" s="115">
        <v>115</v>
      </c>
      <c r="M277" s="115">
        <v>21362</v>
      </c>
      <c r="N277" s="67">
        <f>+N257</f>
        <v>15688</v>
      </c>
      <c r="O277" s="67">
        <v>17742</v>
      </c>
      <c r="P277" s="115">
        <v>83.0540211590675</v>
      </c>
      <c r="Q277" s="202"/>
      <c r="R277" s="164"/>
      <c r="S277" s="202"/>
      <c r="T277" s="173"/>
      <c r="U277" s="164"/>
      <c r="V277" s="187"/>
      <c r="W277" s="169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3"/>
      <c r="AM277" s="173"/>
      <c r="AN277" s="173"/>
      <c r="AO277" s="173"/>
      <c r="AP277" s="173"/>
      <c r="AQ277" s="173"/>
      <c r="AR277" s="173"/>
      <c r="AS277" s="173"/>
      <c r="AT277" s="173"/>
      <c r="AU277" s="173"/>
      <c r="AV277" s="173"/>
      <c r="AW277" s="173"/>
      <c r="AX277" s="173"/>
      <c r="AY277" s="173"/>
      <c r="AZ277" s="173"/>
      <c r="BA277" s="173"/>
      <c r="BB277" s="173"/>
      <c r="BC277" s="173"/>
      <c r="BD277" s="173"/>
      <c r="BE277" s="17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GT277" s="113"/>
      <c r="GU277" s="113"/>
      <c r="GV277" s="113"/>
      <c r="GW277" s="113"/>
      <c r="GX277" s="113"/>
    </row>
    <row r="278" spans="1:206" s="4" customFormat="1" ht="19.5" customHeight="1">
      <c r="A278" s="116" t="s">
        <v>122</v>
      </c>
      <c r="B278" s="116" t="s">
        <v>122</v>
      </c>
      <c r="C278" s="117">
        <v>111</v>
      </c>
      <c r="D278" s="78">
        <v>100</v>
      </c>
      <c r="E278" s="117">
        <v>3388</v>
      </c>
      <c r="F278" s="117">
        <v>3388</v>
      </c>
      <c r="G278" s="117">
        <v>100</v>
      </c>
      <c r="H278" s="117">
        <v>0</v>
      </c>
      <c r="I278" s="117">
        <v>8357</v>
      </c>
      <c r="J278" s="117">
        <v>6774</v>
      </c>
      <c r="K278" s="117">
        <v>81.05779585975829</v>
      </c>
      <c r="L278" s="117">
        <v>1583</v>
      </c>
      <c r="M278" s="117">
        <v>1189540</v>
      </c>
      <c r="N278" s="78">
        <f>SUM(N267:N277)</f>
        <v>990286</v>
      </c>
      <c r="O278" s="78">
        <v>1110223</v>
      </c>
      <c r="P278" s="117">
        <v>93.33212838576256</v>
      </c>
      <c r="Q278" s="203"/>
      <c r="R278" s="166"/>
      <c r="S278" s="203"/>
      <c r="T278" s="173"/>
      <c r="U278" s="164"/>
      <c r="V278" s="187"/>
      <c r="W278" s="169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173"/>
      <c r="AT278" s="173"/>
      <c r="AU278" s="173"/>
      <c r="AV278" s="173"/>
      <c r="AW278" s="173"/>
      <c r="AX278" s="173"/>
      <c r="AY278" s="173"/>
      <c r="AZ278" s="173"/>
      <c r="BA278" s="173"/>
      <c r="BB278" s="173"/>
      <c r="BC278" s="173"/>
      <c r="BD278" s="173"/>
      <c r="BE278" s="17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GT278" s="113"/>
      <c r="GU278" s="113"/>
      <c r="GV278" s="113"/>
      <c r="GW278" s="113"/>
      <c r="GX278" s="113"/>
    </row>
    <row r="280" spans="13:206" s="153" customFormat="1" ht="12.75">
      <c r="M280" s="159"/>
      <c r="N280" s="159"/>
      <c r="O280" s="176"/>
      <c r="Q280" s="159"/>
      <c r="R280" s="176"/>
      <c r="GT280" s="159"/>
      <c r="GU280" s="159"/>
      <c r="GV280" s="159"/>
      <c r="GW280" s="159"/>
      <c r="GX280" s="159"/>
    </row>
    <row r="281" spans="13:206" s="153" customFormat="1" ht="12.75">
      <c r="M281" s="159"/>
      <c r="N281" s="159"/>
      <c r="O281" s="176"/>
      <c r="Q281" s="159"/>
      <c r="R281" s="176"/>
      <c r="GT281" s="159"/>
      <c r="GU281" s="159"/>
      <c r="GV281" s="159"/>
      <c r="GW281" s="159"/>
      <c r="GX281" s="159"/>
    </row>
    <row r="282" spans="13:206" s="153" customFormat="1" ht="12.75">
      <c r="M282" s="159"/>
      <c r="N282" s="159"/>
      <c r="O282" s="176"/>
      <c r="Q282" s="159"/>
      <c r="R282" s="176"/>
      <c r="GT282" s="159"/>
      <c r="GU282" s="159"/>
      <c r="GV282" s="159"/>
      <c r="GW282" s="159"/>
      <c r="GX282" s="159"/>
    </row>
    <row r="283" spans="13:206" s="153" customFormat="1" ht="12.75">
      <c r="M283" s="159"/>
      <c r="N283" s="159"/>
      <c r="O283" s="176"/>
      <c r="Q283" s="159"/>
      <c r="R283" s="176"/>
      <c r="GT283" s="159"/>
      <c r="GU283" s="159"/>
      <c r="GV283" s="159"/>
      <c r="GW283" s="159"/>
      <c r="GX283" s="159"/>
    </row>
    <row r="284" spans="13:206" s="153" customFormat="1" ht="12.75">
      <c r="M284" s="159"/>
      <c r="N284" s="159"/>
      <c r="O284" s="176"/>
      <c r="Q284" s="159"/>
      <c r="R284" s="176"/>
      <c r="GT284" s="159"/>
      <c r="GU284" s="159"/>
      <c r="GV284" s="159"/>
      <c r="GW284" s="159"/>
      <c r="GX284" s="159"/>
    </row>
    <row r="285" spans="13:206" s="153" customFormat="1" ht="12.75">
      <c r="M285" s="159"/>
      <c r="N285" s="159"/>
      <c r="O285" s="176"/>
      <c r="Q285" s="159"/>
      <c r="R285" s="176"/>
      <c r="GT285" s="159"/>
      <c r="GU285" s="159"/>
      <c r="GV285" s="159"/>
      <c r="GW285" s="159"/>
      <c r="GX285" s="159"/>
    </row>
    <row r="286" spans="13:206" s="153" customFormat="1" ht="12.75">
      <c r="M286" s="159"/>
      <c r="N286" s="159"/>
      <c r="O286" s="176"/>
      <c r="Q286" s="159"/>
      <c r="R286" s="176"/>
      <c r="GT286" s="159"/>
      <c r="GU286" s="159"/>
      <c r="GV286" s="159"/>
      <c r="GW286" s="159"/>
      <c r="GX286" s="159"/>
    </row>
    <row r="287" spans="13:206" s="153" customFormat="1" ht="12.75">
      <c r="M287" s="159"/>
      <c r="N287" s="159"/>
      <c r="O287" s="176"/>
      <c r="Q287" s="159"/>
      <c r="R287" s="176"/>
      <c r="GT287" s="159"/>
      <c r="GU287" s="159"/>
      <c r="GV287" s="159"/>
      <c r="GW287" s="159"/>
      <c r="GX287" s="159"/>
    </row>
    <row r="288" spans="7:206" s="153" customFormat="1" ht="12.75">
      <c r="G288" s="177"/>
      <c r="H288" s="177"/>
      <c r="L288" s="177"/>
      <c r="M288" s="178"/>
      <c r="N288" s="178"/>
      <c r="O288" s="176"/>
      <c r="Q288" s="178"/>
      <c r="R288" s="176"/>
      <c r="GT288" s="159"/>
      <c r="GU288" s="159"/>
      <c r="GV288" s="159"/>
      <c r="GW288" s="159"/>
      <c r="GX288" s="159"/>
    </row>
    <row r="289" spans="8:206" s="153" customFormat="1" ht="12.75">
      <c r="H289" s="177"/>
      <c r="L289" s="177"/>
      <c r="M289" s="178"/>
      <c r="N289" s="178"/>
      <c r="O289" s="176"/>
      <c r="Q289" s="178"/>
      <c r="R289" s="176"/>
      <c r="GT289" s="159"/>
      <c r="GU289" s="159"/>
      <c r="GV289" s="159"/>
      <c r="GW289" s="159"/>
      <c r="GX289" s="159"/>
    </row>
    <row r="290" spans="13:206" s="153" customFormat="1" ht="12.75">
      <c r="M290" s="178"/>
      <c r="N290" s="178"/>
      <c r="O290" s="176"/>
      <c r="Q290" s="178"/>
      <c r="R290" s="176"/>
      <c r="GT290" s="159"/>
      <c r="GU290" s="159"/>
      <c r="GV290" s="159"/>
      <c r="GW290" s="159"/>
      <c r="GX290" s="159"/>
    </row>
    <row r="291" spans="13:206" s="153" customFormat="1" ht="12.75">
      <c r="M291" s="159"/>
      <c r="N291" s="159"/>
      <c r="O291" s="176"/>
      <c r="Q291" s="159"/>
      <c r="R291" s="176"/>
      <c r="GT291" s="159"/>
      <c r="GU291" s="159"/>
      <c r="GV291" s="159"/>
      <c r="GW291" s="159"/>
      <c r="GX291" s="159"/>
    </row>
    <row r="292" spans="13:206" s="153" customFormat="1" ht="12.75">
      <c r="M292" s="159"/>
      <c r="N292" s="159"/>
      <c r="O292" s="176"/>
      <c r="Q292" s="159"/>
      <c r="R292" s="176"/>
      <c r="GT292" s="159"/>
      <c r="GU292" s="159"/>
      <c r="GV292" s="159"/>
      <c r="GW292" s="159"/>
      <c r="GX292" s="159"/>
    </row>
  </sheetData>
  <sheetProtection/>
  <mergeCells count="286">
    <mergeCell ref="Q249:S249"/>
    <mergeCell ref="Q250:Q251"/>
    <mergeCell ref="R250:S250"/>
    <mergeCell ref="Q264:S264"/>
    <mergeCell ref="Q265:Q266"/>
    <mergeCell ref="R265:S265"/>
    <mergeCell ref="Q198:S198"/>
    <mergeCell ref="Q199:Q200"/>
    <mergeCell ref="R199:S199"/>
    <mergeCell ref="Q221:S221"/>
    <mergeCell ref="Q222:Q223"/>
    <mergeCell ref="R222:S222"/>
    <mergeCell ref="Q157:S157"/>
    <mergeCell ref="Q158:Q159"/>
    <mergeCell ref="R158:S158"/>
    <mergeCell ref="Q178:S178"/>
    <mergeCell ref="Q179:Q180"/>
    <mergeCell ref="R179:S179"/>
    <mergeCell ref="Q102:S102"/>
    <mergeCell ref="Q103:Q104"/>
    <mergeCell ref="R103:S103"/>
    <mergeCell ref="Q125:S125"/>
    <mergeCell ref="Q126:Q127"/>
    <mergeCell ref="R126:S126"/>
    <mergeCell ref="R33:S33"/>
    <mergeCell ref="Q59:S59"/>
    <mergeCell ref="Q60:Q61"/>
    <mergeCell ref="R60:S60"/>
    <mergeCell ref="Q83:S83"/>
    <mergeCell ref="Q84:Q85"/>
    <mergeCell ref="R84:S84"/>
    <mergeCell ref="A277:B277"/>
    <mergeCell ref="A276:B276"/>
    <mergeCell ref="A275:B275"/>
    <mergeCell ref="A274:B274"/>
    <mergeCell ref="A273:B273"/>
    <mergeCell ref="Q7:S7"/>
    <mergeCell ref="Q8:Q9"/>
    <mergeCell ref="R8:S8"/>
    <mergeCell ref="Q32:S32"/>
    <mergeCell ref="Q33:Q34"/>
    <mergeCell ref="A272:B272"/>
    <mergeCell ref="D249:D251"/>
    <mergeCell ref="C265:C266"/>
    <mergeCell ref="D265:D266"/>
    <mergeCell ref="A249:A251"/>
    <mergeCell ref="A271:B271"/>
    <mergeCell ref="A270:B270"/>
    <mergeCell ref="A269:B269"/>
    <mergeCell ref="A268:B268"/>
    <mergeCell ref="A267:B267"/>
    <mergeCell ref="D157:D159"/>
    <mergeCell ref="D178:D180"/>
    <mergeCell ref="E178:H178"/>
    <mergeCell ref="I178:L178"/>
    <mergeCell ref="D198:D200"/>
    <mergeCell ref="D221:D223"/>
    <mergeCell ref="A215:P215"/>
    <mergeCell ref="D32:D34"/>
    <mergeCell ref="M33:M34"/>
    <mergeCell ref="I7:L7"/>
    <mergeCell ref="D83:D85"/>
    <mergeCell ref="L84:L85"/>
    <mergeCell ref="M84:M85"/>
    <mergeCell ref="B257:D257"/>
    <mergeCell ref="A102:A104"/>
    <mergeCell ref="A125:A127"/>
    <mergeCell ref="A157:A159"/>
    <mergeCell ref="A178:A180"/>
    <mergeCell ref="A198:A200"/>
    <mergeCell ref="A221:A223"/>
    <mergeCell ref="A195:P195"/>
    <mergeCell ref="A196:P196"/>
    <mergeCell ref="E199:E200"/>
    <mergeCell ref="B85:C85"/>
    <mergeCell ref="M83:P83"/>
    <mergeCell ref="E84:E85"/>
    <mergeCell ref="F84:G84"/>
    <mergeCell ref="A77:P77"/>
    <mergeCell ref="B251:C251"/>
    <mergeCell ref="D102:D104"/>
    <mergeCell ref="D125:D127"/>
    <mergeCell ref="J126:K126"/>
    <mergeCell ref="L126:L127"/>
    <mergeCell ref="E264:G264"/>
    <mergeCell ref="A259:P259"/>
    <mergeCell ref="A260:P260"/>
    <mergeCell ref="M250:M251"/>
    <mergeCell ref="F265:G265"/>
    <mergeCell ref="I265:I266"/>
    <mergeCell ref="J265:K265"/>
    <mergeCell ref="M265:M266"/>
    <mergeCell ref="F250:G250"/>
    <mergeCell ref="H264:H266"/>
    <mergeCell ref="M249:P249"/>
    <mergeCell ref="E250:E251"/>
    <mergeCell ref="I264:K264"/>
    <mergeCell ref="L264:L266"/>
    <mergeCell ref="M264:P264"/>
    <mergeCell ref="E265:E266"/>
    <mergeCell ref="A261:P261"/>
    <mergeCell ref="A262:P262"/>
    <mergeCell ref="A264:B266"/>
    <mergeCell ref="C264:D264"/>
    <mergeCell ref="H250:H251"/>
    <mergeCell ref="I250:I251"/>
    <mergeCell ref="J250:K250"/>
    <mergeCell ref="L250:L251"/>
    <mergeCell ref="B249:C250"/>
    <mergeCell ref="E249:H249"/>
    <mergeCell ref="I249:L249"/>
    <mergeCell ref="B241:D241"/>
    <mergeCell ref="A243:P243"/>
    <mergeCell ref="A244:P244"/>
    <mergeCell ref="A246:P246"/>
    <mergeCell ref="A247:P247"/>
    <mergeCell ref="F222:G222"/>
    <mergeCell ref="B223:C223"/>
    <mergeCell ref="I222:I223"/>
    <mergeCell ref="J222:K222"/>
    <mergeCell ref="L222:L223"/>
    <mergeCell ref="A216:P216"/>
    <mergeCell ref="A218:P218"/>
    <mergeCell ref="A219:P219"/>
    <mergeCell ref="H222:H223"/>
    <mergeCell ref="B221:C222"/>
    <mergeCell ref="E221:H221"/>
    <mergeCell ref="I221:L221"/>
    <mergeCell ref="M221:P221"/>
    <mergeCell ref="E222:E223"/>
    <mergeCell ref="M222:M223"/>
    <mergeCell ref="B213:D213"/>
    <mergeCell ref="J199:K199"/>
    <mergeCell ref="L199:L200"/>
    <mergeCell ref="M199:M200"/>
    <mergeCell ref="B198:C199"/>
    <mergeCell ref="E198:H198"/>
    <mergeCell ref="I198:L198"/>
    <mergeCell ref="M198:P198"/>
    <mergeCell ref="F199:G199"/>
    <mergeCell ref="H199:H200"/>
    <mergeCell ref="I199:I200"/>
    <mergeCell ref="B180:C180"/>
    <mergeCell ref="B190:D190"/>
    <mergeCell ref="A192:P192"/>
    <mergeCell ref="A193:P193"/>
    <mergeCell ref="M179:M180"/>
    <mergeCell ref="B178:C179"/>
    <mergeCell ref="B200:C200"/>
    <mergeCell ref="M178:P178"/>
    <mergeCell ref="E179:E180"/>
    <mergeCell ref="F179:G179"/>
    <mergeCell ref="H179:H180"/>
    <mergeCell ref="I179:I180"/>
    <mergeCell ref="J179:K179"/>
    <mergeCell ref="L179:L180"/>
    <mergeCell ref="N179:P179"/>
    <mergeCell ref="B159:C159"/>
    <mergeCell ref="B170:D170"/>
    <mergeCell ref="A172:P172"/>
    <mergeCell ref="A173:P173"/>
    <mergeCell ref="A175:P175"/>
    <mergeCell ref="A176:P176"/>
    <mergeCell ref="H158:H159"/>
    <mergeCell ref="I158:I159"/>
    <mergeCell ref="B157:C158"/>
    <mergeCell ref="E157:H157"/>
    <mergeCell ref="I157:L157"/>
    <mergeCell ref="M157:P157"/>
    <mergeCell ref="E158:E159"/>
    <mergeCell ref="F158:G158"/>
    <mergeCell ref="J158:K158"/>
    <mergeCell ref="L158:L159"/>
    <mergeCell ref="M158:M159"/>
    <mergeCell ref="A151:P151"/>
    <mergeCell ref="A152:P152"/>
    <mergeCell ref="A154:P154"/>
    <mergeCell ref="A155:P155"/>
    <mergeCell ref="B127:C127"/>
    <mergeCell ref="B149:D149"/>
    <mergeCell ref="E126:E127"/>
    <mergeCell ref="F126:G126"/>
    <mergeCell ref="H126:H127"/>
    <mergeCell ref="I126:I127"/>
    <mergeCell ref="M126:M127"/>
    <mergeCell ref="A122:P122"/>
    <mergeCell ref="A123:P123"/>
    <mergeCell ref="B125:C126"/>
    <mergeCell ref="E125:H125"/>
    <mergeCell ref="I125:L125"/>
    <mergeCell ref="M125:P125"/>
    <mergeCell ref="B104:C104"/>
    <mergeCell ref="B117:D117"/>
    <mergeCell ref="A119:P119"/>
    <mergeCell ref="A120:P120"/>
    <mergeCell ref="M103:M104"/>
    <mergeCell ref="B102:C103"/>
    <mergeCell ref="E102:H102"/>
    <mergeCell ref="I102:L102"/>
    <mergeCell ref="M102:P102"/>
    <mergeCell ref="E103:E104"/>
    <mergeCell ref="F103:G103"/>
    <mergeCell ref="H103:H104"/>
    <mergeCell ref="I103:I104"/>
    <mergeCell ref="J103:K103"/>
    <mergeCell ref="L103:L104"/>
    <mergeCell ref="B94:D94"/>
    <mergeCell ref="A96:P96"/>
    <mergeCell ref="A97:P97"/>
    <mergeCell ref="A99:P99"/>
    <mergeCell ref="A100:P100"/>
    <mergeCell ref="H84:H85"/>
    <mergeCell ref="I84:I85"/>
    <mergeCell ref="B83:C84"/>
    <mergeCell ref="E83:H83"/>
    <mergeCell ref="I83:L83"/>
    <mergeCell ref="A78:P78"/>
    <mergeCell ref="A80:P80"/>
    <mergeCell ref="A81:P81"/>
    <mergeCell ref="J84:K84"/>
    <mergeCell ref="B61:C61"/>
    <mergeCell ref="B75:D75"/>
    <mergeCell ref="M60:M61"/>
    <mergeCell ref="D59:D61"/>
    <mergeCell ref="A59:A61"/>
    <mergeCell ref="A83:A85"/>
    <mergeCell ref="A56:P56"/>
    <mergeCell ref="A57:P57"/>
    <mergeCell ref="B59:C60"/>
    <mergeCell ref="E59:H59"/>
    <mergeCell ref="I59:L59"/>
    <mergeCell ref="M59:P59"/>
    <mergeCell ref="E60:E61"/>
    <mergeCell ref="F60:G60"/>
    <mergeCell ref="H60:H61"/>
    <mergeCell ref="I60:I61"/>
    <mergeCell ref="B51:D51"/>
    <mergeCell ref="A53:P53"/>
    <mergeCell ref="A54:P54"/>
    <mergeCell ref="J60:K60"/>
    <mergeCell ref="L60:L61"/>
    <mergeCell ref="M32:P32"/>
    <mergeCell ref="I33:I34"/>
    <mergeCell ref="B34:C34"/>
    <mergeCell ref="E33:E34"/>
    <mergeCell ref="F33:G33"/>
    <mergeCell ref="H33:H34"/>
    <mergeCell ref="B9:C9"/>
    <mergeCell ref="B24:D24"/>
    <mergeCell ref="A26:P26"/>
    <mergeCell ref="A27:P27"/>
    <mergeCell ref="A29:P29"/>
    <mergeCell ref="H8:H9"/>
    <mergeCell ref="I8:I9"/>
    <mergeCell ref="F8:G8"/>
    <mergeCell ref="A32:A34"/>
    <mergeCell ref="E8:E9"/>
    <mergeCell ref="J33:K33"/>
    <mergeCell ref="L33:L34"/>
    <mergeCell ref="J8:K8"/>
    <mergeCell ref="L8:L9"/>
    <mergeCell ref="M8:M9"/>
    <mergeCell ref="A30:P30"/>
    <mergeCell ref="B32:C33"/>
    <mergeCell ref="E32:H32"/>
    <mergeCell ref="I32:L32"/>
    <mergeCell ref="N8:P8"/>
    <mergeCell ref="A1:P1"/>
    <mergeCell ref="A2:P2"/>
    <mergeCell ref="A4:P4"/>
    <mergeCell ref="A5:P5"/>
    <mergeCell ref="B7:C8"/>
    <mergeCell ref="E7:H7"/>
    <mergeCell ref="A7:A9"/>
    <mergeCell ref="D7:D9"/>
    <mergeCell ref="M7:P7"/>
    <mergeCell ref="N199:P199"/>
    <mergeCell ref="N222:P222"/>
    <mergeCell ref="N250:P250"/>
    <mergeCell ref="N265:P265"/>
    <mergeCell ref="N33:P33"/>
    <mergeCell ref="N60:P60"/>
    <mergeCell ref="N84:P84"/>
    <mergeCell ref="N103:P103"/>
    <mergeCell ref="N126:P126"/>
    <mergeCell ref="N158:P158"/>
  </mergeCells>
  <conditionalFormatting sqref="P1:P7 P149:P157 P10:P32 P35:P59 P62:P83 P86:P102 P105:P125 P128 P160:P178 P181:P198 P201:P221 P224:P249 P252:P264 P267:P65536">
    <cfRule type="cellIs" priority="20" dxfId="0" operator="greaterThan" stopIfTrue="1">
      <formula>97</formula>
    </cfRule>
  </conditionalFormatting>
  <conditionalFormatting sqref="P127">
    <cfRule type="cellIs" priority="7" dxfId="0" operator="greaterThan" stopIfTrue="1">
      <formula>97</formula>
    </cfRule>
  </conditionalFormatting>
  <conditionalFormatting sqref="S1:S65536">
    <cfRule type="cellIs" priority="18" dxfId="0" operator="greaterThan" stopIfTrue="1">
      <formula>97</formula>
    </cfRule>
  </conditionalFormatting>
  <conditionalFormatting sqref="V10:V278">
    <cfRule type="cellIs" priority="17" dxfId="29" operator="greaterThan" stopIfTrue="1">
      <formula>99.5</formula>
    </cfRule>
  </conditionalFormatting>
  <conditionalFormatting sqref="P129:P148">
    <cfRule type="cellIs" priority="15" dxfId="0" operator="greaterThan" stopIfTrue="1">
      <formula>97</formula>
    </cfRule>
  </conditionalFormatting>
  <conditionalFormatting sqref="P9">
    <cfRule type="cellIs" priority="12" dxfId="0" operator="greaterThan" stopIfTrue="1">
      <formula>97</formula>
    </cfRule>
  </conditionalFormatting>
  <conditionalFormatting sqref="P34">
    <cfRule type="cellIs" priority="11" dxfId="0" operator="greaterThan" stopIfTrue="1">
      <formula>97</formula>
    </cfRule>
  </conditionalFormatting>
  <conditionalFormatting sqref="P61">
    <cfRule type="cellIs" priority="10" dxfId="0" operator="greaterThan" stopIfTrue="1">
      <formula>97</formula>
    </cfRule>
  </conditionalFormatting>
  <conditionalFormatting sqref="P85">
    <cfRule type="cellIs" priority="9" dxfId="0" operator="greaterThan" stopIfTrue="1">
      <formula>97</formula>
    </cfRule>
  </conditionalFormatting>
  <conditionalFormatting sqref="P104">
    <cfRule type="cellIs" priority="8" dxfId="0" operator="greaterThan" stopIfTrue="1">
      <formula>97</formula>
    </cfRule>
  </conditionalFormatting>
  <conditionalFormatting sqref="P159">
    <cfRule type="cellIs" priority="6" dxfId="0" operator="greaterThan" stopIfTrue="1">
      <formula>97</formula>
    </cfRule>
  </conditionalFormatting>
  <conditionalFormatting sqref="P180">
    <cfRule type="cellIs" priority="5" dxfId="0" operator="greaterThan" stopIfTrue="1">
      <formula>97</formula>
    </cfRule>
  </conditionalFormatting>
  <conditionalFormatting sqref="P200">
    <cfRule type="cellIs" priority="4" dxfId="0" operator="greaterThan" stopIfTrue="1">
      <formula>97</formula>
    </cfRule>
  </conditionalFormatting>
  <conditionalFormatting sqref="P223">
    <cfRule type="cellIs" priority="3" dxfId="0" operator="greaterThan" stopIfTrue="1">
      <formula>97</formula>
    </cfRule>
  </conditionalFormatting>
  <conditionalFormatting sqref="P251">
    <cfRule type="cellIs" priority="2" dxfId="0" operator="greaterThan" stopIfTrue="1">
      <formula>97</formula>
    </cfRule>
  </conditionalFormatting>
  <conditionalFormatting sqref="P266">
    <cfRule type="cellIs" priority="1" dxfId="0" operator="greaterThan" stopIfTrue="1">
      <formula>97</formula>
    </cfRule>
  </conditionalFormatting>
  <printOptions horizontalCentered="1"/>
  <pageMargins left="0.5" right="0.25" top="1.25" bottom="0.25" header="0.25" footer="0.25"/>
  <pageSetup horizontalDpi="600" verticalDpi="600" orientation="landscape" paperSize="9" scale="90" r:id="rId3"/>
  <rowBreaks count="10" manualBreakCount="10">
    <brk id="24" max="21" man="1"/>
    <brk id="51" max="21" man="1"/>
    <brk id="75" max="21" man="1"/>
    <brk id="117" max="21" man="1"/>
    <brk id="149" max="21" man="1"/>
    <brk id="170" max="21" man="1"/>
    <brk id="213" max="255" man="1"/>
    <brk id="241" max="21" man="1"/>
    <brk id="257" max="21" man="1"/>
    <brk id="279" max="21" man="1"/>
  </rowBreaks>
  <colBreaks count="14" manualBreakCount="14">
    <brk id="28" max="289" man="1"/>
    <brk id="30" max="278" man="1"/>
    <brk id="33" max="289" man="1"/>
    <brk id="49" max="289" man="1"/>
    <brk id="66" max="289" man="1"/>
    <brk id="83" max="289" man="1"/>
    <brk id="100" max="289" man="1"/>
    <brk id="117" max="289" man="1"/>
    <brk id="134" max="289" man="1"/>
    <brk id="151" max="289" man="1"/>
    <brk id="168" max="289" man="1"/>
    <brk id="185" max="289" man="1"/>
    <brk id="202" max="289" man="1"/>
    <brk id="219" max="2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88"/>
  <sheetViews>
    <sheetView zoomScale="70" zoomScaleNormal="70" zoomScalePageLayoutView="0" workbookViewId="0" topLeftCell="A1">
      <selection activeCell="M13" sqref="M13"/>
    </sheetView>
  </sheetViews>
  <sheetFormatPr defaultColWidth="9.140625" defaultRowHeight="12.75"/>
  <cols>
    <col min="1" max="1" width="9.140625" style="3" customWidth="1"/>
    <col min="2" max="2" width="3.57421875" style="3" customWidth="1"/>
    <col min="3" max="3" width="28.421875" style="3" customWidth="1"/>
    <col min="4" max="4" width="21.421875" style="3" customWidth="1"/>
    <col min="5" max="5" width="10.7109375" style="3" customWidth="1"/>
    <col min="6" max="6" width="10.28125" style="3" customWidth="1"/>
    <col min="7" max="7" width="5.8515625" style="3" customWidth="1"/>
    <col min="8" max="8" width="10.28125" style="3" customWidth="1"/>
    <col min="9" max="9" width="11.28125" style="3" customWidth="1"/>
    <col min="10" max="10" width="9.00390625" style="3" customWidth="1"/>
    <col min="11" max="11" width="7.140625" style="3" customWidth="1"/>
    <col min="12" max="12" width="10.140625" style="3" customWidth="1"/>
    <col min="13" max="14" width="12.140625" style="3" customWidth="1"/>
    <col min="15" max="15" width="10.8515625" style="3" customWidth="1"/>
    <col min="16" max="16" width="6.7109375" style="3" customWidth="1"/>
    <col min="17" max="17" width="24.00390625" style="3" customWidth="1"/>
    <col min="18" max="22" width="9.140625" style="3" customWidth="1"/>
    <col min="23" max="16384" width="9.140625" style="3" customWidth="1"/>
  </cols>
  <sheetData>
    <row r="1" spans="2:17" ht="15">
      <c r="B1" s="271" t="s">
        <v>155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2:17" ht="15">
      <c r="B2" s="272" t="s">
        <v>156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2:12" ht="15.75" thickBot="1">
      <c r="B3" s="7"/>
      <c r="C3" s="7"/>
      <c r="D3" s="7"/>
      <c r="E3" s="8"/>
      <c r="F3" s="8"/>
      <c r="G3" s="8"/>
      <c r="H3" s="7"/>
      <c r="I3" s="7"/>
      <c r="J3" s="7"/>
      <c r="K3" s="7"/>
      <c r="L3" s="7"/>
    </row>
    <row r="4" spans="2:17" ht="15">
      <c r="B4" s="273" t="s">
        <v>2</v>
      </c>
      <c r="C4" s="274"/>
      <c r="D4" s="9"/>
      <c r="E4" s="279" t="s">
        <v>157</v>
      </c>
      <c r="F4" s="280"/>
      <c r="G4" s="280"/>
      <c r="H4" s="281"/>
      <c r="I4" s="279" t="s">
        <v>115</v>
      </c>
      <c r="J4" s="280"/>
      <c r="K4" s="280"/>
      <c r="L4" s="281"/>
      <c r="M4" s="282" t="s">
        <v>158</v>
      </c>
      <c r="N4" s="282"/>
      <c r="O4" s="282"/>
      <c r="P4" s="282"/>
      <c r="Q4" s="10" t="s">
        <v>159</v>
      </c>
    </row>
    <row r="5" spans="2:17" ht="15">
      <c r="B5" s="275"/>
      <c r="C5" s="276"/>
      <c r="D5" s="11" t="s">
        <v>160</v>
      </c>
      <c r="E5" s="283" t="s">
        <v>116</v>
      </c>
      <c r="F5" s="285" t="s">
        <v>117</v>
      </c>
      <c r="G5" s="285"/>
      <c r="H5" s="286" t="s">
        <v>118</v>
      </c>
      <c r="I5" s="283" t="s">
        <v>116</v>
      </c>
      <c r="J5" s="285" t="s">
        <v>117</v>
      </c>
      <c r="K5" s="285"/>
      <c r="L5" s="286" t="s">
        <v>118</v>
      </c>
      <c r="M5" s="227" t="s">
        <v>226</v>
      </c>
      <c r="N5" s="212" t="s">
        <v>161</v>
      </c>
      <c r="O5" s="213"/>
      <c r="P5" s="214"/>
      <c r="Q5" s="12" t="s">
        <v>162</v>
      </c>
    </row>
    <row r="6" spans="2:17" ht="23.25" thickBot="1">
      <c r="B6" s="277"/>
      <c r="C6" s="278"/>
      <c r="D6" s="13" t="s">
        <v>161</v>
      </c>
      <c r="E6" s="284"/>
      <c r="F6" s="14" t="s">
        <v>163</v>
      </c>
      <c r="G6" s="15" t="s">
        <v>119</v>
      </c>
      <c r="H6" s="287"/>
      <c r="I6" s="284"/>
      <c r="J6" s="14" t="s">
        <v>163</v>
      </c>
      <c r="K6" s="15" t="s">
        <v>119</v>
      </c>
      <c r="L6" s="287"/>
      <c r="M6" s="229"/>
      <c r="N6" s="207" t="s">
        <v>240</v>
      </c>
      <c r="O6" s="207" t="s">
        <v>241</v>
      </c>
      <c r="P6" s="208" t="s">
        <v>119</v>
      </c>
      <c r="Q6" s="16" t="s">
        <v>122</v>
      </c>
    </row>
    <row r="7" spans="2:18" ht="15">
      <c r="B7" s="17">
        <v>1</v>
      </c>
      <c r="C7" s="18" t="s">
        <v>88</v>
      </c>
      <c r="D7" s="19">
        <f>+B27+B44</f>
        <v>12</v>
      </c>
      <c r="E7" s="20">
        <f>+E29+E46</f>
        <v>282</v>
      </c>
      <c r="F7" s="20">
        <f>+F29+F46</f>
        <v>282</v>
      </c>
      <c r="G7" s="20">
        <f aca="true" t="shared" si="0" ref="G7:G12">+F7/E7*100</f>
        <v>100</v>
      </c>
      <c r="H7" s="20">
        <f aca="true" t="shared" si="1" ref="H7:H12">+E7-F7</f>
        <v>0</v>
      </c>
      <c r="I7" s="20">
        <f aca="true" t="shared" si="2" ref="I7:O7">+I29+I46</f>
        <v>583</v>
      </c>
      <c r="J7" s="20">
        <f t="shared" si="2"/>
        <v>488</v>
      </c>
      <c r="K7" s="20">
        <f aca="true" t="shared" si="3" ref="K7:K12">+J7/I7*100</f>
        <v>83.704974271012</v>
      </c>
      <c r="L7" s="20">
        <f aca="true" t="shared" si="4" ref="L7:L12">+I7-J7</f>
        <v>95</v>
      </c>
      <c r="M7" s="20">
        <f t="shared" si="2"/>
        <v>129999</v>
      </c>
      <c r="N7" s="20">
        <f>+N29+N46</f>
        <v>119454</v>
      </c>
      <c r="O7" s="20">
        <f t="shared" si="2"/>
        <v>121626</v>
      </c>
      <c r="P7" s="20">
        <f aca="true" t="shared" si="5" ref="P7:P12">+O7/M7*100</f>
        <v>93.55918122447096</v>
      </c>
      <c r="Q7" s="20">
        <f>+E7</f>
        <v>282</v>
      </c>
      <c r="R7" s="20"/>
    </row>
    <row r="8" spans="2:17" ht="15">
      <c r="B8" s="21">
        <f>B7+1</f>
        <v>2</v>
      </c>
      <c r="C8" s="22" t="s">
        <v>3</v>
      </c>
      <c r="D8" s="23">
        <f>+B58+B75+B93+B114+B131</f>
        <v>37</v>
      </c>
      <c r="E8" s="24">
        <f>+E60+E77+E95+E116+E133</f>
        <v>1063</v>
      </c>
      <c r="F8" s="24">
        <f>+F60+F77+F95+F116+F133</f>
        <v>1063</v>
      </c>
      <c r="G8" s="24">
        <f t="shared" si="0"/>
        <v>100</v>
      </c>
      <c r="H8" s="24">
        <f t="shared" si="1"/>
        <v>0</v>
      </c>
      <c r="I8" s="24">
        <f>+I60+I77+I95+I116+I133</f>
        <v>2123</v>
      </c>
      <c r="J8" s="24">
        <f>+J60+J77+J95+J116+J133</f>
        <v>1638</v>
      </c>
      <c r="K8" s="24">
        <f t="shared" si="3"/>
        <v>77.15496938294865</v>
      </c>
      <c r="L8" s="24">
        <f t="shared" si="4"/>
        <v>485</v>
      </c>
      <c r="M8" s="24">
        <f>+M60+M77+M95+M116+M133</f>
        <v>400615</v>
      </c>
      <c r="N8" s="24">
        <f>+N60+N77+N95+N116+N133</f>
        <v>360716</v>
      </c>
      <c r="O8" s="24">
        <f>+O60+O77+O95+O116+O133</f>
        <v>391831</v>
      </c>
      <c r="P8" s="24">
        <f t="shared" si="5"/>
        <v>97.80737116683099</v>
      </c>
      <c r="Q8" s="25">
        <v>1063</v>
      </c>
    </row>
    <row r="9" spans="2:17" ht="15">
      <c r="B9" s="21">
        <f>B8+1</f>
        <v>3</v>
      </c>
      <c r="C9" s="22" t="s">
        <v>89</v>
      </c>
      <c r="D9" s="23">
        <f>+B147+B162+B179</f>
        <v>18</v>
      </c>
      <c r="E9" s="24">
        <f>+E149+E164+E181</f>
        <v>720</v>
      </c>
      <c r="F9" s="24">
        <f>+F149+F164+F181</f>
        <v>720</v>
      </c>
      <c r="G9" s="24">
        <f t="shared" si="0"/>
        <v>100</v>
      </c>
      <c r="H9" s="24">
        <f t="shared" si="1"/>
        <v>0</v>
      </c>
      <c r="I9" s="24">
        <f>+I149+I164+I181</f>
        <v>348</v>
      </c>
      <c r="J9" s="24">
        <f>+J149+J164+J181</f>
        <v>273</v>
      </c>
      <c r="K9" s="24">
        <f t="shared" si="3"/>
        <v>78.44827586206897</v>
      </c>
      <c r="L9" s="24">
        <f t="shared" si="4"/>
        <v>75</v>
      </c>
      <c r="M9" s="24">
        <f>+M149+M164+M181</f>
        <v>277127</v>
      </c>
      <c r="N9" s="24">
        <f>+N149+N164+N181</f>
        <v>115197</v>
      </c>
      <c r="O9" s="24">
        <f>+O149+O164+O181</f>
        <v>267999</v>
      </c>
      <c r="P9" s="24">
        <f t="shared" si="5"/>
        <v>96.70620329307502</v>
      </c>
      <c r="Q9" s="25">
        <v>720</v>
      </c>
    </row>
    <row r="10" spans="2:17" ht="15">
      <c r="B10" s="21">
        <f>B9+1</f>
        <v>4</v>
      </c>
      <c r="C10" s="22" t="s">
        <v>5</v>
      </c>
      <c r="D10" s="23">
        <f>+B196+B214</f>
        <v>15</v>
      </c>
      <c r="E10" s="24">
        <f>+E198+E216</f>
        <v>541</v>
      </c>
      <c r="F10" s="24">
        <f>+F198+F216</f>
        <v>541</v>
      </c>
      <c r="G10" s="24">
        <f t="shared" si="0"/>
        <v>100</v>
      </c>
      <c r="H10" s="24">
        <f t="shared" si="1"/>
        <v>0</v>
      </c>
      <c r="I10" s="24">
        <f>+I198+I216</f>
        <v>3225</v>
      </c>
      <c r="J10" s="24">
        <f>+J198+J216</f>
        <v>2882</v>
      </c>
      <c r="K10" s="24">
        <f t="shared" si="3"/>
        <v>89.36434108527132</v>
      </c>
      <c r="L10" s="24">
        <f t="shared" si="4"/>
        <v>343</v>
      </c>
      <c r="M10" s="24">
        <f>+M198+M216</f>
        <v>166853</v>
      </c>
      <c r="N10" s="24">
        <f>+N198+N216</f>
        <v>174850</v>
      </c>
      <c r="O10" s="24">
        <f>+O198+O216</f>
        <v>178236</v>
      </c>
      <c r="P10" s="24">
        <f t="shared" si="5"/>
        <v>106.82217281079754</v>
      </c>
      <c r="Q10" s="25">
        <v>541</v>
      </c>
    </row>
    <row r="11" spans="2:17" ht="15">
      <c r="B11" s="21">
        <f>B10+1</f>
        <v>5</v>
      </c>
      <c r="C11" s="22" t="s">
        <v>7</v>
      </c>
      <c r="D11" s="23">
        <f>+B235</f>
        <v>11</v>
      </c>
      <c r="E11" s="24">
        <f>+E237</f>
        <v>315</v>
      </c>
      <c r="F11" s="24">
        <f>+F237</f>
        <v>315</v>
      </c>
      <c r="G11" s="24">
        <f t="shared" si="0"/>
        <v>100</v>
      </c>
      <c r="H11" s="24">
        <f t="shared" si="1"/>
        <v>0</v>
      </c>
      <c r="I11" s="24">
        <f>+I237</f>
        <v>158</v>
      </c>
      <c r="J11" s="24">
        <f>+J237</f>
        <v>153</v>
      </c>
      <c r="K11" s="24">
        <f t="shared" si="3"/>
        <v>96.83544303797468</v>
      </c>
      <c r="L11" s="24">
        <f t="shared" si="4"/>
        <v>5</v>
      </c>
      <c r="M11" s="24">
        <f>+M237</f>
        <v>53814</v>
      </c>
      <c r="N11" s="24">
        <f>+N237</f>
        <v>57426</v>
      </c>
      <c r="O11" s="24">
        <f>+O237</f>
        <v>58545</v>
      </c>
      <c r="P11" s="24">
        <f t="shared" si="5"/>
        <v>108.79139257442301</v>
      </c>
      <c r="Q11" s="25">
        <v>315</v>
      </c>
    </row>
    <row r="12" spans="2:17" ht="15">
      <c r="B12" s="21">
        <f>B11+1</f>
        <v>6</v>
      </c>
      <c r="C12" s="22" t="s">
        <v>8</v>
      </c>
      <c r="D12" s="23">
        <f>+B249+B268+B286</f>
        <v>19</v>
      </c>
      <c r="E12" s="24">
        <f>+E253+E270+E288</f>
        <v>506</v>
      </c>
      <c r="F12" s="24">
        <f>+F253+F270+F288</f>
        <v>506</v>
      </c>
      <c r="G12" s="24">
        <f t="shared" si="0"/>
        <v>100</v>
      </c>
      <c r="H12" s="24">
        <f t="shared" si="1"/>
        <v>0</v>
      </c>
      <c r="I12" s="24">
        <f>+I253+I270+I288</f>
        <v>2020</v>
      </c>
      <c r="J12" s="24">
        <f>+J253+J270+J288</f>
        <v>1434</v>
      </c>
      <c r="K12" s="24">
        <f t="shared" si="3"/>
        <v>70.99009900990099</v>
      </c>
      <c r="L12" s="24">
        <f t="shared" si="4"/>
        <v>586</v>
      </c>
      <c r="M12" s="24">
        <f>+M253+M270+M288</f>
        <v>169004</v>
      </c>
      <c r="N12" s="24">
        <f>+N253+N270+N288</f>
        <v>92116</v>
      </c>
      <c r="O12" s="24">
        <f>+O253+O270+O288</f>
        <v>96713</v>
      </c>
      <c r="P12" s="24">
        <f t="shared" si="5"/>
        <v>57.22527277460888</v>
      </c>
      <c r="Q12" s="25">
        <v>550</v>
      </c>
    </row>
    <row r="13" spans="2:17" ht="15.75" thickBot="1">
      <c r="B13" s="21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ht="15.75" thickBot="1">
      <c r="B14" s="26"/>
      <c r="C14" s="27" t="s">
        <v>122</v>
      </c>
      <c r="D14" s="28">
        <f>SUM(D7:D12)</f>
        <v>112</v>
      </c>
      <c r="E14" s="29">
        <f>SUM(E7:E12)</f>
        <v>3427</v>
      </c>
      <c r="F14" s="29">
        <f>SUM(F7:F12)</f>
        <v>3427</v>
      </c>
      <c r="G14" s="29">
        <f>+F14/E14*100</f>
        <v>100</v>
      </c>
      <c r="H14" s="29">
        <f>SUM(H7:H12)</f>
        <v>0</v>
      </c>
      <c r="I14" s="29">
        <f>SUM(I7:I12)</f>
        <v>8457</v>
      </c>
      <c r="J14" s="29">
        <f>SUM(J7:J12)</f>
        <v>6868</v>
      </c>
      <c r="K14" s="29">
        <f>+J14/I14*100</f>
        <v>81.21083126404163</v>
      </c>
      <c r="L14" s="29">
        <f>SUM(L7:L12)</f>
        <v>1589</v>
      </c>
      <c r="M14" s="29">
        <f>SUM(M7:M12)</f>
        <v>1197412</v>
      </c>
      <c r="N14" s="29">
        <f>SUM(N7:N12)</f>
        <v>919759</v>
      </c>
      <c r="O14" s="29">
        <f>SUM(O7:O12)</f>
        <v>1114950</v>
      </c>
      <c r="P14" s="29">
        <f>+O14/M14*100</f>
        <v>93.11331438134911</v>
      </c>
      <c r="Q14" s="30">
        <f>SUM(Q7:Q12)</f>
        <v>3471</v>
      </c>
    </row>
    <row r="15" spans="3:12" ht="15">
      <c r="C15" s="31"/>
      <c r="D15" s="31"/>
      <c r="E15" s="32"/>
      <c r="F15" s="32"/>
      <c r="G15" s="32"/>
      <c r="H15" s="33"/>
      <c r="I15" s="33"/>
      <c r="J15" s="33"/>
      <c r="K15" s="33"/>
      <c r="L15" s="33"/>
    </row>
    <row r="16" spans="2:17" ht="15"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</row>
    <row r="17" spans="2:17" ht="15"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</row>
    <row r="18" spans="5:12" ht="15">
      <c r="E18" s="32"/>
      <c r="F18" s="32"/>
      <c r="G18" s="32"/>
      <c r="H18" s="33"/>
      <c r="I18" s="33"/>
      <c r="J18" s="33"/>
      <c r="K18" s="33"/>
      <c r="L18" s="33"/>
    </row>
    <row r="19" spans="2:16" ht="16.5" thickBot="1">
      <c r="B19" s="3" t="s">
        <v>164</v>
      </c>
      <c r="M19" s="289"/>
      <c r="N19" s="289"/>
      <c r="O19" s="289"/>
      <c r="P19" s="35"/>
    </row>
    <row r="20" spans="2:17" ht="15">
      <c r="B20" s="273" t="s">
        <v>165</v>
      </c>
      <c r="C20" s="274"/>
      <c r="D20" s="9"/>
      <c r="E20" s="279" t="s">
        <v>157</v>
      </c>
      <c r="F20" s="280"/>
      <c r="G20" s="280"/>
      <c r="H20" s="281"/>
      <c r="I20" s="279" t="s">
        <v>115</v>
      </c>
      <c r="J20" s="280"/>
      <c r="K20" s="280"/>
      <c r="L20" s="281"/>
      <c r="M20" s="282" t="s">
        <v>158</v>
      </c>
      <c r="N20" s="282"/>
      <c r="O20" s="282"/>
      <c r="P20" s="282"/>
      <c r="Q20" s="10" t="s">
        <v>166</v>
      </c>
    </row>
    <row r="21" spans="2:17" ht="15">
      <c r="B21" s="275"/>
      <c r="C21" s="276"/>
      <c r="D21" s="11"/>
      <c r="E21" s="283" t="s">
        <v>116</v>
      </c>
      <c r="F21" s="285" t="s">
        <v>117</v>
      </c>
      <c r="G21" s="285"/>
      <c r="H21" s="286" t="s">
        <v>118</v>
      </c>
      <c r="I21" s="283" t="s">
        <v>116</v>
      </c>
      <c r="J21" s="285" t="s">
        <v>117</v>
      </c>
      <c r="K21" s="285"/>
      <c r="L21" s="286" t="s">
        <v>118</v>
      </c>
      <c r="M21" s="227" t="s">
        <v>226</v>
      </c>
      <c r="N21" s="212" t="s">
        <v>161</v>
      </c>
      <c r="O21" s="213"/>
      <c r="P21" s="214"/>
      <c r="Q21" s="12" t="s">
        <v>161</v>
      </c>
    </row>
    <row r="22" spans="2:17" ht="23.25" thickBot="1">
      <c r="B22" s="277"/>
      <c r="C22" s="278"/>
      <c r="D22" s="13"/>
      <c r="E22" s="284"/>
      <c r="F22" s="14" t="s">
        <v>163</v>
      </c>
      <c r="G22" s="15" t="s">
        <v>119</v>
      </c>
      <c r="H22" s="287"/>
      <c r="I22" s="284"/>
      <c r="J22" s="14" t="s">
        <v>163</v>
      </c>
      <c r="K22" s="15" t="s">
        <v>119</v>
      </c>
      <c r="L22" s="287"/>
      <c r="M22" s="229"/>
      <c r="N22" s="207" t="s">
        <v>240</v>
      </c>
      <c r="O22" s="207" t="s">
        <v>241</v>
      </c>
      <c r="P22" s="208" t="s">
        <v>119</v>
      </c>
      <c r="Q22" s="16" t="s">
        <v>167</v>
      </c>
    </row>
    <row r="23" spans="2:17" ht="15">
      <c r="B23" s="21">
        <v>1</v>
      </c>
      <c r="C23" s="22" t="s">
        <v>10</v>
      </c>
      <c r="D23" s="22"/>
      <c r="E23" s="24">
        <f>+reg5!E11</f>
        <v>22</v>
      </c>
      <c r="F23" s="24">
        <f>+reg5!F11</f>
        <v>22</v>
      </c>
      <c r="G23" s="24">
        <f>+F23/E23*100</f>
        <v>100</v>
      </c>
      <c r="H23" s="24">
        <f>+E23-F23</f>
        <v>0</v>
      </c>
      <c r="I23" s="24">
        <f>+reg5!I11</f>
        <v>42</v>
      </c>
      <c r="J23" s="24">
        <f>+reg5!J11</f>
        <v>26</v>
      </c>
      <c r="K23" s="24">
        <f>+J23/I23*100</f>
        <v>61.904761904761905</v>
      </c>
      <c r="L23" s="24">
        <f>+I23-J23</f>
        <v>16</v>
      </c>
      <c r="M23" s="24">
        <f>+reg5!M11</f>
        <v>7169</v>
      </c>
      <c r="N23" s="24">
        <f>+reg5!N11</f>
        <v>5450</v>
      </c>
      <c r="O23" s="24">
        <f>+reg5!O11</f>
        <v>5552</v>
      </c>
      <c r="P23" s="24">
        <f>+O23/M23*100</f>
        <v>77.4445529362533</v>
      </c>
      <c r="Q23" s="36" t="s">
        <v>168</v>
      </c>
    </row>
    <row r="24" spans="2:17" ht="15">
      <c r="B24" s="21">
        <f>+B23+1</f>
        <v>2</v>
      </c>
      <c r="C24" s="22" t="s">
        <v>123</v>
      </c>
      <c r="D24" s="22"/>
      <c r="E24" s="24">
        <f>+reg5!E12</f>
        <v>27</v>
      </c>
      <c r="F24" s="24">
        <f>+reg5!F12</f>
        <v>27</v>
      </c>
      <c r="G24" s="24">
        <f>+F24/E24*100</f>
        <v>100</v>
      </c>
      <c r="H24" s="24">
        <f>+E24-F24</f>
        <v>0</v>
      </c>
      <c r="I24" s="24">
        <f>+reg5!I12</f>
        <v>30</v>
      </c>
      <c r="J24" s="24">
        <f>+reg5!J12</f>
        <v>29</v>
      </c>
      <c r="K24" s="24">
        <f>+J24/I24*100</f>
        <v>96.66666666666667</v>
      </c>
      <c r="L24" s="24">
        <f>+I24-J24</f>
        <v>1</v>
      </c>
      <c r="M24" s="24">
        <f>+reg5!M12</f>
        <v>13855</v>
      </c>
      <c r="N24" s="24">
        <f>+reg5!N12</f>
        <v>11572</v>
      </c>
      <c r="O24" s="24">
        <f>+reg5!O12</f>
        <v>11730</v>
      </c>
      <c r="P24" s="24">
        <f>+O24/M24*100</f>
        <v>84.66257668711657</v>
      </c>
      <c r="Q24" s="36" t="s">
        <v>168</v>
      </c>
    </row>
    <row r="25" spans="2:17" ht="15">
      <c r="B25" s="21">
        <f>+B24+1</f>
        <v>3</v>
      </c>
      <c r="C25" s="22" t="s">
        <v>12</v>
      </c>
      <c r="D25" s="22"/>
      <c r="E25" s="24">
        <f>+reg5!E13</f>
        <v>52</v>
      </c>
      <c r="F25" s="24">
        <f>+reg5!F13</f>
        <v>52</v>
      </c>
      <c r="G25" s="24">
        <f>+F25/E25*100</f>
        <v>100</v>
      </c>
      <c r="H25" s="24">
        <f>+E25-F25</f>
        <v>0</v>
      </c>
      <c r="I25" s="24">
        <f>+reg5!I13</f>
        <v>126</v>
      </c>
      <c r="J25" s="24">
        <f>+reg5!J13</f>
        <v>108</v>
      </c>
      <c r="K25" s="24">
        <f>+J25/I25*100</f>
        <v>85.71428571428571</v>
      </c>
      <c r="L25" s="24">
        <f>+I25-J25</f>
        <v>18</v>
      </c>
      <c r="M25" s="24">
        <f>+reg5!M13</f>
        <v>22256</v>
      </c>
      <c r="N25" s="24">
        <f>+reg5!N13</f>
        <v>19999</v>
      </c>
      <c r="O25" s="24">
        <f>+reg5!O13</f>
        <v>20400</v>
      </c>
      <c r="P25" s="24">
        <f>+O25/M25*100</f>
        <v>91.6606757728253</v>
      </c>
      <c r="Q25" s="36" t="s">
        <v>168</v>
      </c>
    </row>
    <row r="26" spans="2:17" ht="15">
      <c r="B26" s="21">
        <f>+B25+1</f>
        <v>4</v>
      </c>
      <c r="C26" s="22" t="s">
        <v>14</v>
      </c>
      <c r="D26" s="22"/>
      <c r="E26" s="24">
        <f>+reg5!E14</f>
        <v>27</v>
      </c>
      <c r="F26" s="24">
        <f>+reg5!F14</f>
        <v>27</v>
      </c>
      <c r="G26" s="24">
        <f>+F26/E26*100</f>
        <v>100</v>
      </c>
      <c r="H26" s="24">
        <f>+E26-F26</f>
        <v>0</v>
      </c>
      <c r="I26" s="24">
        <f>+reg5!I14</f>
        <v>42</v>
      </c>
      <c r="J26" s="24">
        <f>+reg5!J14</f>
        <v>39</v>
      </c>
      <c r="K26" s="24">
        <f>+J26/I26*100</f>
        <v>92.85714285714286</v>
      </c>
      <c r="L26" s="24">
        <f>+I26-J26</f>
        <v>3</v>
      </c>
      <c r="M26" s="24">
        <f>+reg5!M14</f>
        <v>13176</v>
      </c>
      <c r="N26" s="24">
        <f>+reg5!N14</f>
        <v>11426</v>
      </c>
      <c r="O26" s="24">
        <f>+reg5!O14</f>
        <v>11607</v>
      </c>
      <c r="P26" s="24">
        <f>+O26/M26*100</f>
        <v>88.091985428051</v>
      </c>
      <c r="Q26" s="36" t="s">
        <v>168</v>
      </c>
    </row>
    <row r="27" spans="2:17" ht="15">
      <c r="B27" s="21">
        <f>+B26+1</f>
        <v>5</v>
      </c>
      <c r="C27" s="22" t="s">
        <v>86</v>
      </c>
      <c r="D27" s="22"/>
      <c r="E27" s="24">
        <f>+reg5!E15+'[1]reg4'!E121</f>
        <v>19</v>
      </c>
      <c r="F27" s="24">
        <f>+reg5!F15+'[1]reg4'!F121</f>
        <v>19</v>
      </c>
      <c r="G27" s="24">
        <f>+F27/E27*100</f>
        <v>100</v>
      </c>
      <c r="H27" s="24">
        <f>+E27-F27</f>
        <v>0</v>
      </c>
      <c r="I27" s="24">
        <f>+reg5!I15+'[1]reg4'!I121</f>
        <v>60</v>
      </c>
      <c r="J27" s="24">
        <f>+reg5!J15+'[1]reg4'!J121</f>
        <v>52</v>
      </c>
      <c r="K27" s="24">
        <f>+J27/I27*100</f>
        <v>86.66666666666667</v>
      </c>
      <c r="L27" s="24">
        <f>+I27-J27</f>
        <v>8</v>
      </c>
      <c r="M27" s="24">
        <f>+reg5!M15+'[1]reg4'!M121</f>
        <v>9214</v>
      </c>
      <c r="N27" s="24">
        <f>+reg5!N15+'[1]reg4'!N121</f>
        <v>5863</v>
      </c>
      <c r="O27" s="24">
        <f>+reg5!O15+'[1]reg4'!O121</f>
        <v>5983</v>
      </c>
      <c r="P27" s="24">
        <f>+O27/M27*100</f>
        <v>64.9337963967875</v>
      </c>
      <c r="Q27" s="37" t="s">
        <v>169</v>
      </c>
    </row>
    <row r="28" spans="2:17" ht="15.75" thickBot="1">
      <c r="B28" s="21"/>
      <c r="C28" s="22"/>
      <c r="D28" s="2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ht="15.75" thickBot="1">
      <c r="B29" s="26"/>
      <c r="C29" s="38" t="s">
        <v>122</v>
      </c>
      <c r="D29" s="39"/>
      <c r="E29" s="40">
        <f>SUM(E23:E27)</f>
        <v>147</v>
      </c>
      <c r="F29" s="29">
        <f>SUM(F23:F27)</f>
        <v>147</v>
      </c>
      <c r="G29" s="29">
        <f>+F29/E29*100</f>
        <v>100</v>
      </c>
      <c r="H29" s="29">
        <f>SUM(H23:H27)</f>
        <v>0</v>
      </c>
      <c r="I29" s="29">
        <f>SUM(I23:I27)</f>
        <v>300</v>
      </c>
      <c r="J29" s="29">
        <f>SUM(J23:J27)</f>
        <v>254</v>
      </c>
      <c r="K29" s="29">
        <f>+J29/I29*100</f>
        <v>84.66666666666667</v>
      </c>
      <c r="L29" s="29">
        <f>SUM(L23:L27)</f>
        <v>46</v>
      </c>
      <c r="M29" s="29">
        <f>SUM(M23:M27)</f>
        <v>65670</v>
      </c>
      <c r="N29" s="29">
        <f>SUM(N23:N27)</f>
        <v>54310</v>
      </c>
      <c r="O29" s="29">
        <f>SUM(O23:O27)</f>
        <v>55272</v>
      </c>
      <c r="P29" s="29">
        <f>+O29/M29*100</f>
        <v>84.1662859753312</v>
      </c>
      <c r="Q29" s="41"/>
    </row>
    <row r="30" spans="2:17" ht="15">
      <c r="B30" s="42"/>
      <c r="C30" s="43"/>
      <c r="D30" s="43"/>
      <c r="E30" s="44"/>
      <c r="F30" s="44"/>
      <c r="G30" s="44"/>
      <c r="H30" s="45"/>
      <c r="I30" s="45"/>
      <c r="J30" s="45"/>
      <c r="K30" s="45"/>
      <c r="L30" s="45"/>
      <c r="M30" s="42"/>
      <c r="N30" s="42"/>
      <c r="O30" s="42"/>
      <c r="P30" s="42"/>
      <c r="Q30" s="42"/>
    </row>
    <row r="31" spans="2:17" ht="15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</row>
    <row r="32" spans="2:17" ht="15"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</row>
    <row r="33" spans="5:12" ht="15">
      <c r="E33" s="32"/>
      <c r="F33" s="32"/>
      <c r="G33" s="32"/>
      <c r="H33" s="33"/>
      <c r="I33" s="33"/>
      <c r="J33" s="33"/>
      <c r="K33" s="33"/>
      <c r="L33" s="33"/>
    </row>
    <row r="34" spans="2:16" ht="16.5" thickBot="1">
      <c r="B34" s="3" t="s">
        <v>170</v>
      </c>
      <c r="M34" s="289"/>
      <c r="N34" s="289"/>
      <c r="O34" s="289"/>
      <c r="P34" s="35"/>
    </row>
    <row r="35" spans="2:17" ht="15">
      <c r="B35" s="273" t="s">
        <v>165</v>
      </c>
      <c r="C35" s="274"/>
      <c r="D35" s="9"/>
      <c r="E35" s="279" t="s">
        <v>157</v>
      </c>
      <c r="F35" s="280"/>
      <c r="G35" s="280"/>
      <c r="H35" s="281"/>
      <c r="I35" s="279" t="s">
        <v>115</v>
      </c>
      <c r="J35" s="280"/>
      <c r="K35" s="280"/>
      <c r="L35" s="281"/>
      <c r="M35" s="282" t="s">
        <v>158</v>
      </c>
      <c r="N35" s="282"/>
      <c r="O35" s="282"/>
      <c r="P35" s="282"/>
      <c r="Q35" s="10" t="s">
        <v>166</v>
      </c>
    </row>
    <row r="36" spans="2:17" ht="15">
      <c r="B36" s="275"/>
      <c r="C36" s="276"/>
      <c r="D36" s="11"/>
      <c r="E36" s="283" t="s">
        <v>116</v>
      </c>
      <c r="F36" s="285" t="s">
        <v>117</v>
      </c>
      <c r="G36" s="285"/>
      <c r="H36" s="286" t="s">
        <v>118</v>
      </c>
      <c r="I36" s="283" t="s">
        <v>116</v>
      </c>
      <c r="J36" s="285" t="s">
        <v>117</v>
      </c>
      <c r="K36" s="285"/>
      <c r="L36" s="286" t="s">
        <v>118</v>
      </c>
      <c r="M36" s="227" t="s">
        <v>226</v>
      </c>
      <c r="N36" s="212" t="s">
        <v>161</v>
      </c>
      <c r="O36" s="213"/>
      <c r="P36" s="214"/>
      <c r="Q36" s="12" t="s">
        <v>161</v>
      </c>
    </row>
    <row r="37" spans="2:17" ht="23.25" thickBot="1">
      <c r="B37" s="277"/>
      <c r="C37" s="278"/>
      <c r="D37" s="13"/>
      <c r="E37" s="284"/>
      <c r="F37" s="14" t="s">
        <v>163</v>
      </c>
      <c r="G37" s="15" t="s">
        <v>119</v>
      </c>
      <c r="H37" s="287"/>
      <c r="I37" s="284"/>
      <c r="J37" s="14" t="s">
        <v>163</v>
      </c>
      <c r="K37" s="15" t="s">
        <v>119</v>
      </c>
      <c r="L37" s="287"/>
      <c r="M37" s="229"/>
      <c r="N37" s="207" t="s">
        <v>240</v>
      </c>
      <c r="O37" s="207" t="s">
        <v>241</v>
      </c>
      <c r="P37" s="208" t="s">
        <v>119</v>
      </c>
      <c r="Q37" s="16" t="s">
        <v>167</v>
      </c>
    </row>
    <row r="38" spans="2:17" ht="15">
      <c r="B38" s="17">
        <v>1</v>
      </c>
      <c r="C38" s="18" t="s">
        <v>9</v>
      </c>
      <c r="D38" s="18"/>
      <c r="E38" s="20">
        <f>+reg5!E17</f>
        <v>29</v>
      </c>
      <c r="F38" s="20">
        <f>+reg5!F17</f>
        <v>29</v>
      </c>
      <c r="G38" s="20">
        <f aca="true" t="shared" si="6" ref="G38:G44">F38/E38*100</f>
        <v>100</v>
      </c>
      <c r="H38" s="20">
        <f>+'[2]canoreco'!H17</f>
        <v>0</v>
      </c>
      <c r="I38" s="20">
        <f>+reg5!I17</f>
        <v>58</v>
      </c>
      <c r="J38" s="20">
        <f>+reg5!J17</f>
        <v>53</v>
      </c>
      <c r="K38" s="20">
        <f aca="true" t="shared" si="7" ref="K38:K44">J38/I38*100</f>
        <v>91.37931034482759</v>
      </c>
      <c r="L38" s="24">
        <f>+I38-J38</f>
        <v>5</v>
      </c>
      <c r="M38" s="20">
        <f>+reg5!M17</f>
        <v>9123</v>
      </c>
      <c r="N38" s="20">
        <f>+reg5!N17</f>
        <v>8116</v>
      </c>
      <c r="O38" s="20">
        <f>+reg5!O17</f>
        <v>8282</v>
      </c>
      <c r="P38" s="20">
        <f aca="true" t="shared" si="8" ref="P38:P44">O38/M38*100</f>
        <v>90.78154115970624</v>
      </c>
      <c r="Q38" s="46" t="s">
        <v>168</v>
      </c>
    </row>
    <row r="39" spans="2:17" ht="15">
      <c r="B39" s="21">
        <f aca="true" t="shared" si="9" ref="B39:B44">+B38+1</f>
        <v>2</v>
      </c>
      <c r="C39" s="22" t="s">
        <v>171</v>
      </c>
      <c r="D39" s="22"/>
      <c r="E39" s="24">
        <f>+reg5!E18</f>
        <v>25</v>
      </c>
      <c r="F39" s="24">
        <f>+reg5!F18</f>
        <v>25</v>
      </c>
      <c r="G39" s="24">
        <f t="shared" si="6"/>
        <v>100</v>
      </c>
      <c r="H39" s="24">
        <f>+'[2]canoreco'!H18</f>
        <v>0</v>
      </c>
      <c r="I39" s="24">
        <f>+reg5!I18</f>
        <v>64</v>
      </c>
      <c r="J39" s="24">
        <f>+reg5!J18</f>
        <v>62</v>
      </c>
      <c r="K39" s="24">
        <f t="shared" si="7"/>
        <v>96.875</v>
      </c>
      <c r="L39" s="24">
        <f aca="true" t="shared" si="10" ref="L39:L44">+I39-J39</f>
        <v>2</v>
      </c>
      <c r="M39" s="24">
        <f>+reg5!M18</f>
        <v>23270</v>
      </c>
      <c r="N39" s="24">
        <f>+reg5!N18</f>
        <v>29734</v>
      </c>
      <c r="O39" s="24">
        <f>+reg5!O18</f>
        <v>30242</v>
      </c>
      <c r="P39" s="24">
        <f t="shared" si="8"/>
        <v>129.9613235926085</v>
      </c>
      <c r="Q39" s="36" t="s">
        <v>168</v>
      </c>
    </row>
    <row r="40" spans="2:17" ht="15">
      <c r="B40" s="21">
        <f t="shared" si="9"/>
        <v>3</v>
      </c>
      <c r="C40" s="22" t="s">
        <v>13</v>
      </c>
      <c r="D40" s="22"/>
      <c r="E40" s="24">
        <f>+reg5!E19</f>
        <v>26</v>
      </c>
      <c r="F40" s="24">
        <f>+reg5!F19</f>
        <v>26</v>
      </c>
      <c r="G40" s="24">
        <f t="shared" si="6"/>
        <v>100</v>
      </c>
      <c r="H40" s="24">
        <f>+'[2]canoreco'!H19</f>
        <v>0</v>
      </c>
      <c r="I40" s="24">
        <f>+reg5!I19</f>
        <v>29</v>
      </c>
      <c r="J40" s="24">
        <f>+reg5!J19</f>
        <v>24</v>
      </c>
      <c r="K40" s="24">
        <f t="shared" si="7"/>
        <v>82.75862068965517</v>
      </c>
      <c r="L40" s="24">
        <f t="shared" si="10"/>
        <v>5</v>
      </c>
      <c r="M40" s="24">
        <f>+reg5!M19</f>
        <v>10899</v>
      </c>
      <c r="N40" s="24">
        <f>+reg5!N19</f>
        <v>9055</v>
      </c>
      <c r="O40" s="24">
        <f>+reg5!O19</f>
        <v>9244</v>
      </c>
      <c r="P40" s="24">
        <f t="shared" si="8"/>
        <v>84.81512065327094</v>
      </c>
      <c r="Q40" s="36" t="s">
        <v>168</v>
      </c>
    </row>
    <row r="41" spans="2:17" ht="15">
      <c r="B41" s="21">
        <f t="shared" si="9"/>
        <v>4</v>
      </c>
      <c r="C41" s="22" t="s">
        <v>124</v>
      </c>
      <c r="D41" s="22"/>
      <c r="E41" s="24">
        <f>+reg5!E20</f>
        <v>12</v>
      </c>
      <c r="F41" s="24">
        <f>+reg5!F20</f>
        <v>12</v>
      </c>
      <c r="G41" s="24">
        <f t="shared" si="6"/>
        <v>100</v>
      </c>
      <c r="H41" s="24">
        <f>+'[2]canoreco'!H20</f>
        <v>0</v>
      </c>
      <c r="I41" s="24">
        <f>+reg5!I20</f>
        <v>17</v>
      </c>
      <c r="J41" s="24">
        <f>+reg5!J20</f>
        <v>14</v>
      </c>
      <c r="K41" s="24">
        <f t="shared" si="7"/>
        <v>82.35294117647058</v>
      </c>
      <c r="L41" s="24">
        <f t="shared" si="10"/>
        <v>3</v>
      </c>
      <c r="M41" s="24">
        <f>+reg5!M20</f>
        <v>3184</v>
      </c>
      <c r="N41" s="24">
        <f>+reg5!N20</f>
        <v>2847</v>
      </c>
      <c r="O41" s="24">
        <f>+reg5!O20</f>
        <v>2915</v>
      </c>
      <c r="P41" s="24">
        <f t="shared" si="8"/>
        <v>91.55150753768844</v>
      </c>
      <c r="Q41" s="36" t="s">
        <v>168</v>
      </c>
    </row>
    <row r="42" spans="2:17" ht="15">
      <c r="B42" s="21">
        <f t="shared" si="9"/>
        <v>5</v>
      </c>
      <c r="C42" s="22" t="s">
        <v>15</v>
      </c>
      <c r="D42" s="22"/>
      <c r="E42" s="24">
        <f>+reg5!E21</f>
        <v>9</v>
      </c>
      <c r="F42" s="24">
        <f>+reg5!F21</f>
        <v>9</v>
      </c>
      <c r="G42" s="24">
        <f t="shared" si="6"/>
        <v>100</v>
      </c>
      <c r="H42" s="24">
        <f>+'[2]canoreco'!H21</f>
        <v>0</v>
      </c>
      <c r="I42" s="24">
        <f>+reg5!I21</f>
        <v>16</v>
      </c>
      <c r="J42" s="24">
        <f>+reg5!J21</f>
        <v>12</v>
      </c>
      <c r="K42" s="24">
        <f t="shared" si="7"/>
        <v>75</v>
      </c>
      <c r="L42" s="24">
        <f t="shared" si="10"/>
        <v>4</v>
      </c>
      <c r="M42" s="24">
        <f>+reg5!M21</f>
        <v>2400</v>
      </c>
      <c r="N42" s="24">
        <f>+reg5!N21</f>
        <v>2279</v>
      </c>
      <c r="O42" s="24">
        <f>+reg5!O21</f>
        <v>2313</v>
      </c>
      <c r="P42" s="24">
        <f t="shared" si="8"/>
        <v>96.375</v>
      </c>
      <c r="Q42" s="36" t="s">
        <v>168</v>
      </c>
    </row>
    <row r="43" spans="2:17" ht="15">
      <c r="B43" s="21">
        <f t="shared" si="9"/>
        <v>6</v>
      </c>
      <c r="C43" s="22" t="s">
        <v>16</v>
      </c>
      <c r="D43" s="22"/>
      <c r="E43" s="24">
        <f>+reg5!E22</f>
        <v>15</v>
      </c>
      <c r="F43" s="24">
        <f>+reg5!F22</f>
        <v>15</v>
      </c>
      <c r="G43" s="24">
        <f t="shared" si="6"/>
        <v>100</v>
      </c>
      <c r="H43" s="24">
        <f>+'[2]canoreco'!H22</f>
        <v>0</v>
      </c>
      <c r="I43" s="24">
        <f>+reg5!I22</f>
        <v>36</v>
      </c>
      <c r="J43" s="24">
        <f>+reg5!J22</f>
        <v>28</v>
      </c>
      <c r="K43" s="24">
        <f t="shared" si="7"/>
        <v>77.77777777777779</v>
      </c>
      <c r="L43" s="24">
        <f t="shared" si="10"/>
        <v>8</v>
      </c>
      <c r="M43" s="24">
        <f>+reg5!M22</f>
        <v>5803</v>
      </c>
      <c r="N43" s="24">
        <f>+reg5!N22</f>
        <v>5515</v>
      </c>
      <c r="O43" s="24">
        <f>+reg5!O22</f>
        <v>5620</v>
      </c>
      <c r="P43" s="24">
        <f t="shared" si="8"/>
        <v>96.84645872824402</v>
      </c>
      <c r="Q43" s="36" t="s">
        <v>168</v>
      </c>
    </row>
    <row r="44" spans="2:17" ht="15">
      <c r="B44" s="21">
        <f t="shared" si="9"/>
        <v>7</v>
      </c>
      <c r="C44" s="22" t="s">
        <v>17</v>
      </c>
      <c r="D44" s="22"/>
      <c r="E44" s="24">
        <f>+reg5!E23</f>
        <v>19</v>
      </c>
      <c r="F44" s="24">
        <f>+reg5!F23</f>
        <v>19</v>
      </c>
      <c r="G44" s="24">
        <f t="shared" si="6"/>
        <v>100</v>
      </c>
      <c r="H44" s="24">
        <f>+'[2]canoreco'!H23</f>
        <v>0</v>
      </c>
      <c r="I44" s="24">
        <f>+reg5!I23</f>
        <v>63</v>
      </c>
      <c r="J44" s="24">
        <f>+reg5!J23</f>
        <v>41</v>
      </c>
      <c r="K44" s="24">
        <f t="shared" si="7"/>
        <v>65.07936507936508</v>
      </c>
      <c r="L44" s="24">
        <f t="shared" si="10"/>
        <v>22</v>
      </c>
      <c r="M44" s="24">
        <f>+reg5!M23</f>
        <v>9650</v>
      </c>
      <c r="N44" s="24">
        <f>+reg5!N23</f>
        <v>7598</v>
      </c>
      <c r="O44" s="24">
        <f>+reg5!O23</f>
        <v>7738</v>
      </c>
      <c r="P44" s="24">
        <f t="shared" si="8"/>
        <v>80.18652849740933</v>
      </c>
      <c r="Q44" s="36" t="s">
        <v>168</v>
      </c>
    </row>
    <row r="45" spans="2:17" ht="15.75" thickBot="1">
      <c r="B45" s="21"/>
      <c r="C45" s="22"/>
      <c r="D45" s="2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5"/>
    </row>
    <row r="46" spans="2:17" ht="15.75" thickBot="1">
      <c r="B46" s="26"/>
      <c r="C46" s="38" t="s">
        <v>122</v>
      </c>
      <c r="D46" s="39"/>
      <c r="E46" s="40">
        <f>SUM(E38:E44)</f>
        <v>135</v>
      </c>
      <c r="F46" s="29">
        <f>SUM(F38:F44)</f>
        <v>135</v>
      </c>
      <c r="G46" s="29">
        <f>+F46/E46*100</f>
        <v>100</v>
      </c>
      <c r="H46" s="29">
        <f>SUM(H38:H44)</f>
        <v>0</v>
      </c>
      <c r="I46" s="29">
        <f>SUM(I38:I44)</f>
        <v>283</v>
      </c>
      <c r="J46" s="29">
        <f>SUM(J38:J44)</f>
        <v>234</v>
      </c>
      <c r="K46" s="29">
        <f>+J46/I46*100</f>
        <v>82.68551236749117</v>
      </c>
      <c r="L46" s="29">
        <f>SUM(L38:L44)</f>
        <v>49</v>
      </c>
      <c r="M46" s="29">
        <f>SUM(M38:M44)</f>
        <v>64329</v>
      </c>
      <c r="N46" s="29">
        <f>SUM(N38:N44)</f>
        <v>65144</v>
      </c>
      <c r="O46" s="29">
        <f>SUM(O38:O44)</f>
        <v>66354</v>
      </c>
      <c r="P46" s="29">
        <f>+O46/M46*100</f>
        <v>103.14788042717905</v>
      </c>
      <c r="Q46" s="41"/>
    </row>
    <row r="47" spans="2:17" ht="15.75" customHeight="1"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</row>
    <row r="48" spans="2:17" ht="15"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</row>
    <row r="49" spans="2:12" ht="15">
      <c r="B49" s="7"/>
      <c r="C49" s="7"/>
      <c r="D49" s="7"/>
      <c r="E49" s="8"/>
      <c r="F49" s="8"/>
      <c r="G49" s="8"/>
      <c r="H49" s="7"/>
      <c r="I49" s="7"/>
      <c r="J49" s="7"/>
      <c r="K49" s="7"/>
      <c r="L49" s="7"/>
    </row>
    <row r="50" spans="2:16" ht="16.5" thickBot="1">
      <c r="B50" s="3" t="s">
        <v>172</v>
      </c>
      <c r="M50" s="289"/>
      <c r="N50" s="289"/>
      <c r="O50" s="289"/>
      <c r="P50" s="35"/>
    </row>
    <row r="51" spans="2:17" ht="15">
      <c r="B51" s="273" t="s">
        <v>165</v>
      </c>
      <c r="C51" s="274"/>
      <c r="D51" s="9"/>
      <c r="E51" s="279" t="s">
        <v>157</v>
      </c>
      <c r="F51" s="280"/>
      <c r="G51" s="280"/>
      <c r="H51" s="281"/>
      <c r="I51" s="279" t="s">
        <v>115</v>
      </c>
      <c r="J51" s="280"/>
      <c r="K51" s="280"/>
      <c r="L51" s="281"/>
      <c r="M51" s="282" t="s">
        <v>158</v>
      </c>
      <c r="N51" s="282"/>
      <c r="O51" s="282"/>
      <c r="P51" s="282"/>
      <c r="Q51" s="10" t="s">
        <v>166</v>
      </c>
    </row>
    <row r="52" spans="2:17" ht="15">
      <c r="B52" s="275"/>
      <c r="C52" s="276"/>
      <c r="D52" s="11"/>
      <c r="E52" s="283" t="s">
        <v>116</v>
      </c>
      <c r="F52" s="285" t="s">
        <v>117</v>
      </c>
      <c r="G52" s="285"/>
      <c r="H52" s="286" t="s">
        <v>118</v>
      </c>
      <c r="I52" s="283" t="s">
        <v>116</v>
      </c>
      <c r="J52" s="285" t="s">
        <v>117</v>
      </c>
      <c r="K52" s="285"/>
      <c r="L52" s="286" t="s">
        <v>118</v>
      </c>
      <c r="M52" s="227" t="s">
        <v>226</v>
      </c>
      <c r="N52" s="212" t="s">
        <v>161</v>
      </c>
      <c r="O52" s="213"/>
      <c r="P52" s="214"/>
      <c r="Q52" s="12" t="s">
        <v>161</v>
      </c>
    </row>
    <row r="53" spans="2:17" ht="23.25" thickBot="1">
      <c r="B53" s="277"/>
      <c r="C53" s="278"/>
      <c r="D53" s="13"/>
      <c r="E53" s="284"/>
      <c r="F53" s="14" t="s">
        <v>163</v>
      </c>
      <c r="G53" s="15" t="s">
        <v>119</v>
      </c>
      <c r="H53" s="287"/>
      <c r="I53" s="284"/>
      <c r="J53" s="14" t="s">
        <v>163</v>
      </c>
      <c r="K53" s="15" t="s">
        <v>119</v>
      </c>
      <c r="L53" s="287"/>
      <c r="M53" s="229"/>
      <c r="N53" s="207" t="s">
        <v>240</v>
      </c>
      <c r="O53" s="207" t="s">
        <v>241</v>
      </c>
      <c r="P53" s="208" t="s">
        <v>119</v>
      </c>
      <c r="Q53" s="16" t="s">
        <v>167</v>
      </c>
    </row>
    <row r="54" spans="2:17" ht="15">
      <c r="B54" s="17">
        <v>1</v>
      </c>
      <c r="C54" s="18" t="s">
        <v>18</v>
      </c>
      <c r="D54" s="18"/>
      <c r="E54" s="20">
        <f>+reg5!E36</f>
        <v>9</v>
      </c>
      <c r="F54" s="20">
        <f>+reg5!F36</f>
        <v>9</v>
      </c>
      <c r="G54" s="24">
        <f>+F54/E54*100</f>
        <v>100</v>
      </c>
      <c r="H54" s="24">
        <f>+E54-F54</f>
        <v>0</v>
      </c>
      <c r="I54" s="20">
        <f>+reg5!I36</f>
        <v>25</v>
      </c>
      <c r="J54" s="20">
        <f>+reg5!J36</f>
        <v>21</v>
      </c>
      <c r="K54" s="24">
        <f>+J54/I54*100</f>
        <v>84</v>
      </c>
      <c r="L54" s="24">
        <f>+I54-J54</f>
        <v>4</v>
      </c>
      <c r="M54" s="20">
        <f>+reg5!M36</f>
        <v>3902</v>
      </c>
      <c r="N54" s="20">
        <f>+reg5!N36</f>
        <v>4305</v>
      </c>
      <c r="O54" s="20">
        <f>+reg5!O36</f>
        <v>4430</v>
      </c>
      <c r="P54" s="24">
        <f>+O54/M54*100</f>
        <v>113.53152229625833</v>
      </c>
      <c r="Q54" s="46" t="s">
        <v>173</v>
      </c>
    </row>
    <row r="55" spans="2:18" ht="15">
      <c r="B55" s="21">
        <f>+B54+1</f>
        <v>2</v>
      </c>
      <c r="C55" s="22" t="s">
        <v>1</v>
      </c>
      <c r="D55" s="22"/>
      <c r="E55" s="24">
        <f>+reg5!E40+'[1]reg4'!E119</f>
        <v>32</v>
      </c>
      <c r="F55" s="24">
        <f>+reg5!F40+'[1]reg4'!F119</f>
        <v>32</v>
      </c>
      <c r="G55" s="24">
        <f>+F55/E55*100</f>
        <v>100</v>
      </c>
      <c r="H55" s="24">
        <f>+E55-F55</f>
        <v>0</v>
      </c>
      <c r="I55" s="24">
        <f>+reg5!I40+'[1]reg4'!I119</f>
        <v>77</v>
      </c>
      <c r="J55" s="24">
        <f>+reg5!J40+'[1]reg4'!J119</f>
        <v>71</v>
      </c>
      <c r="K55" s="24">
        <f>+J55/I55*100</f>
        <v>92.20779220779221</v>
      </c>
      <c r="L55" s="24">
        <f>+I55-J55</f>
        <v>6</v>
      </c>
      <c r="M55" s="24">
        <f>+reg5!M40+'[1]reg4'!M119</f>
        <v>5249</v>
      </c>
      <c r="N55" s="24">
        <f>+reg5!N40+'[1]reg4'!N119</f>
        <v>4702</v>
      </c>
      <c r="O55" s="24">
        <f>+reg5!O40+'[1]reg4'!O119</f>
        <v>4863</v>
      </c>
      <c r="P55" s="24">
        <f>+O55/M55*100</f>
        <v>92.64621832730043</v>
      </c>
      <c r="Q55" s="37" t="s">
        <v>174</v>
      </c>
      <c r="R55" s="3">
        <f>+'[2]casureco1'!N15</f>
        <v>65</v>
      </c>
    </row>
    <row r="56" spans="2:18" ht="15">
      <c r="B56" s="21">
        <f>+B55+1</f>
        <v>3</v>
      </c>
      <c r="C56" s="22" t="s">
        <v>22</v>
      </c>
      <c r="D56" s="22"/>
      <c r="E56" s="24">
        <f>+reg5!E37</f>
        <v>38</v>
      </c>
      <c r="F56" s="24">
        <f>+reg5!F37</f>
        <v>38</v>
      </c>
      <c r="G56" s="24">
        <f>+F56/E56*100</f>
        <v>100</v>
      </c>
      <c r="H56" s="24">
        <f>+E56-F56</f>
        <v>0</v>
      </c>
      <c r="I56" s="24">
        <f>+reg5!I37</f>
        <v>72</v>
      </c>
      <c r="J56" s="24">
        <f>+reg5!J37</f>
        <v>53</v>
      </c>
      <c r="K56" s="24">
        <f>+J56/I56*100</f>
        <v>73.61111111111111</v>
      </c>
      <c r="L56" s="24">
        <f>+I56-J56</f>
        <v>19</v>
      </c>
      <c r="M56" s="24">
        <f>+reg5!M37</f>
        <v>7013</v>
      </c>
      <c r="N56" s="24">
        <f>+reg5!N37</f>
        <v>4866</v>
      </c>
      <c r="O56" s="24">
        <f>+reg5!O37</f>
        <v>5045</v>
      </c>
      <c r="P56" s="24">
        <f>+O56/M56*100</f>
        <v>71.93782974475972</v>
      </c>
      <c r="Q56" s="36" t="s">
        <v>173</v>
      </c>
      <c r="R56" s="32">
        <f>+'[3]quezelco1'!$N$35</f>
        <v>3443</v>
      </c>
    </row>
    <row r="57" spans="2:17" ht="15">
      <c r="B57" s="21">
        <f>+B56+1</f>
        <v>4</v>
      </c>
      <c r="C57" s="22" t="s">
        <v>25</v>
      </c>
      <c r="D57" s="22"/>
      <c r="E57" s="24">
        <f>+reg5!E38</f>
        <v>38</v>
      </c>
      <c r="F57" s="24">
        <f>+reg5!F38</f>
        <v>38</v>
      </c>
      <c r="G57" s="24">
        <f>+F57/E57*100</f>
        <v>100</v>
      </c>
      <c r="H57" s="24">
        <f>+E57-F57</f>
        <v>0</v>
      </c>
      <c r="I57" s="24">
        <f>+reg5!I38</f>
        <v>131</v>
      </c>
      <c r="J57" s="24">
        <f>+reg5!J38</f>
        <v>100</v>
      </c>
      <c r="K57" s="24">
        <f>+J57/I57*100</f>
        <v>76.33587786259542</v>
      </c>
      <c r="L57" s="24">
        <f>+I57-J57</f>
        <v>31</v>
      </c>
      <c r="M57" s="24">
        <f>+reg5!M38</f>
        <v>12496</v>
      </c>
      <c r="N57" s="24">
        <f>+reg5!N38</f>
        <v>10562</v>
      </c>
      <c r="O57" s="24">
        <f>+reg5!O38</f>
        <v>11072</v>
      </c>
      <c r="P57" s="24">
        <f>+O57/M57*100</f>
        <v>88.60435339308579</v>
      </c>
      <c r="Q57" s="36" t="s">
        <v>173</v>
      </c>
    </row>
    <row r="58" spans="2:17" ht="15">
      <c r="B58" s="21">
        <f>+B57+1</f>
        <v>5</v>
      </c>
      <c r="C58" s="22" t="s">
        <v>27</v>
      </c>
      <c r="D58" s="22"/>
      <c r="E58" s="24">
        <f>+reg5!E39</f>
        <v>46</v>
      </c>
      <c r="F58" s="24">
        <f>+reg5!F39</f>
        <v>46</v>
      </c>
      <c r="G58" s="24">
        <f>+F58/E58*100</f>
        <v>100</v>
      </c>
      <c r="H58" s="24">
        <f>+E58-F58</f>
        <v>0</v>
      </c>
      <c r="I58" s="24">
        <f>+reg5!I39</f>
        <v>120</v>
      </c>
      <c r="J58" s="24">
        <f>+reg5!J39</f>
        <v>103</v>
      </c>
      <c r="K58" s="24">
        <f>+J58/I58*100</f>
        <v>85.83333333333333</v>
      </c>
      <c r="L58" s="24">
        <f>+I58-J58</f>
        <v>17</v>
      </c>
      <c r="M58" s="24">
        <f>+reg5!M39</f>
        <v>13531</v>
      </c>
      <c r="N58" s="24">
        <f>+reg5!N39</f>
        <v>12593</v>
      </c>
      <c r="O58" s="24">
        <f>+reg5!O39</f>
        <v>13164</v>
      </c>
      <c r="P58" s="24">
        <f>+O58/M58*100</f>
        <v>97.28770970364349</v>
      </c>
      <c r="Q58" s="36" t="s">
        <v>173</v>
      </c>
    </row>
    <row r="59" spans="2:17" ht="15.75" thickBot="1">
      <c r="B59" s="21"/>
      <c r="C59" s="22"/>
      <c r="D59" s="22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2:17" ht="15.75" thickBot="1">
      <c r="B60" s="26"/>
      <c r="C60" s="27" t="s">
        <v>122</v>
      </c>
      <c r="D60" s="27"/>
      <c r="E60" s="29">
        <f>SUM(E54:E58)</f>
        <v>163</v>
      </c>
      <c r="F60" s="29">
        <f>SUM(F54:F58)</f>
        <v>163</v>
      </c>
      <c r="G60" s="29">
        <f>+F60/E60*100</f>
        <v>100</v>
      </c>
      <c r="H60" s="29">
        <f>SUM(H54:H58)</f>
        <v>0</v>
      </c>
      <c r="I60" s="29">
        <f>SUM(I54:I58)</f>
        <v>425</v>
      </c>
      <c r="J60" s="29">
        <f>SUM(J54:J58)</f>
        <v>348</v>
      </c>
      <c r="K60" s="29">
        <f>+J60/I60*100</f>
        <v>81.88235294117648</v>
      </c>
      <c r="L60" s="29">
        <f>SUM(L54:L58)</f>
        <v>77</v>
      </c>
      <c r="M60" s="29">
        <f>SUM(M54:M58)</f>
        <v>42191</v>
      </c>
      <c r="N60" s="29">
        <f>SUM(N54:N58)</f>
        <v>37028</v>
      </c>
      <c r="O60" s="29">
        <f>SUM(O54:O58)</f>
        <v>38574</v>
      </c>
      <c r="P60" s="29">
        <f>+O60/M60*100</f>
        <v>91.42708160508165</v>
      </c>
      <c r="Q60" s="47"/>
    </row>
    <row r="61" spans="2:17" ht="15">
      <c r="B61" s="42"/>
      <c r="C61" s="43"/>
      <c r="D61" s="43"/>
      <c r="E61" s="44"/>
      <c r="F61" s="44"/>
      <c r="G61" s="44"/>
      <c r="H61" s="45"/>
      <c r="I61" s="45"/>
      <c r="J61" s="45"/>
      <c r="K61" s="45"/>
      <c r="L61" s="45"/>
      <c r="M61" s="42"/>
      <c r="N61" s="42"/>
      <c r="O61" s="42"/>
      <c r="P61" s="42"/>
      <c r="Q61" s="42"/>
    </row>
    <row r="62" spans="2:17" ht="15"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</row>
    <row r="63" spans="2:17" ht="15"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</row>
    <row r="64" spans="2:17" ht="1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2:16" ht="16.5" thickBot="1">
      <c r="B65" s="290" t="s">
        <v>175</v>
      </c>
      <c r="C65" s="290"/>
      <c r="D65" s="290"/>
      <c r="E65" s="290"/>
      <c r="F65" s="290"/>
      <c r="G65" s="290"/>
      <c r="H65" s="290"/>
      <c r="I65" s="1"/>
      <c r="J65" s="1"/>
      <c r="K65" s="1"/>
      <c r="L65" s="1"/>
      <c r="M65" s="289"/>
      <c r="N65" s="289"/>
      <c r="O65" s="289"/>
      <c r="P65" s="35"/>
    </row>
    <row r="66" spans="2:17" ht="15">
      <c r="B66" s="273" t="s">
        <v>176</v>
      </c>
      <c r="C66" s="274"/>
      <c r="D66" s="9"/>
      <c r="E66" s="279" t="s">
        <v>157</v>
      </c>
      <c r="F66" s="280"/>
      <c r="G66" s="280"/>
      <c r="H66" s="281"/>
      <c r="I66" s="279" t="s">
        <v>115</v>
      </c>
      <c r="J66" s="280"/>
      <c r="K66" s="280"/>
      <c r="L66" s="281"/>
      <c r="M66" s="282" t="s">
        <v>158</v>
      </c>
      <c r="N66" s="282"/>
      <c r="O66" s="282"/>
      <c r="P66" s="282"/>
      <c r="Q66" s="10" t="s">
        <v>166</v>
      </c>
    </row>
    <row r="67" spans="2:17" ht="15" customHeight="1">
      <c r="B67" s="275"/>
      <c r="C67" s="276"/>
      <c r="D67" s="11"/>
      <c r="E67" s="283" t="s">
        <v>116</v>
      </c>
      <c r="F67" s="285" t="s">
        <v>117</v>
      </c>
      <c r="G67" s="285"/>
      <c r="H67" s="286" t="s">
        <v>118</v>
      </c>
      <c r="I67" s="283" t="s">
        <v>116</v>
      </c>
      <c r="J67" s="285" t="s">
        <v>117</v>
      </c>
      <c r="K67" s="285"/>
      <c r="L67" s="286" t="s">
        <v>118</v>
      </c>
      <c r="M67" s="227" t="s">
        <v>226</v>
      </c>
      <c r="N67" s="212" t="s">
        <v>161</v>
      </c>
      <c r="O67" s="213"/>
      <c r="P67" s="214"/>
      <c r="Q67" s="12" t="s">
        <v>161</v>
      </c>
    </row>
    <row r="68" spans="2:17" ht="23.25" thickBot="1">
      <c r="B68" s="277"/>
      <c r="C68" s="278"/>
      <c r="D68" s="13"/>
      <c r="E68" s="284"/>
      <c r="F68" s="14" t="s">
        <v>163</v>
      </c>
      <c r="G68" s="15" t="s">
        <v>119</v>
      </c>
      <c r="H68" s="287"/>
      <c r="I68" s="284"/>
      <c r="J68" s="14" t="s">
        <v>163</v>
      </c>
      <c r="K68" s="15" t="s">
        <v>119</v>
      </c>
      <c r="L68" s="287"/>
      <c r="M68" s="229"/>
      <c r="N68" s="207" t="s">
        <v>240</v>
      </c>
      <c r="O68" s="207" t="s">
        <v>241</v>
      </c>
      <c r="P68" s="208" t="s">
        <v>119</v>
      </c>
      <c r="Q68" s="16" t="s">
        <v>167</v>
      </c>
    </row>
    <row r="69" spans="2:17" ht="15">
      <c r="B69" s="21">
        <v>1</v>
      </c>
      <c r="C69" s="22" t="s">
        <v>20</v>
      </c>
      <c r="D69" s="22"/>
      <c r="E69" s="24">
        <f>+reg5!E42</f>
        <v>8</v>
      </c>
      <c r="F69" s="24">
        <f>+reg5!F42</f>
        <v>8</v>
      </c>
      <c r="G69" s="24">
        <f aca="true" t="shared" si="11" ref="G69:G75">+F69/E69*100</f>
        <v>100</v>
      </c>
      <c r="H69" s="24">
        <f aca="true" t="shared" si="12" ref="H69:H75">+E69-F69</f>
        <v>0</v>
      </c>
      <c r="I69" s="24">
        <f>+reg5!I42</f>
        <v>6</v>
      </c>
      <c r="J69" s="24">
        <f>+reg5!J42</f>
        <v>5</v>
      </c>
      <c r="K69" s="24">
        <f aca="true" t="shared" si="13" ref="K69:K75">+J69/I69*100</f>
        <v>83.33333333333334</v>
      </c>
      <c r="L69" s="24">
        <f aca="true" t="shared" si="14" ref="L69:L75">+I69-J69</f>
        <v>1</v>
      </c>
      <c r="M69" s="24">
        <f>+reg5!M42</f>
        <v>2251</v>
      </c>
      <c r="N69" s="24">
        <f>+reg5!N42</f>
        <v>2356</v>
      </c>
      <c r="O69" s="24">
        <f>+reg5!O42</f>
        <v>2488</v>
      </c>
      <c r="P69" s="24">
        <f aca="true" t="shared" si="15" ref="P69:P75">+O69/M69*100</f>
        <v>110.52865393158595</v>
      </c>
      <c r="Q69" s="36" t="s">
        <v>173</v>
      </c>
    </row>
    <row r="70" spans="2:17" ht="15">
      <c r="B70" s="21">
        <f aca="true" t="shared" si="16" ref="B70:B75">+B69+1</f>
        <v>2</v>
      </c>
      <c r="C70" s="22" t="s">
        <v>21</v>
      </c>
      <c r="D70" s="22"/>
      <c r="E70" s="24">
        <f>+reg5!E43</f>
        <v>75</v>
      </c>
      <c r="F70" s="24">
        <f>+reg5!F43</f>
        <v>75</v>
      </c>
      <c r="G70" s="24">
        <f t="shared" si="11"/>
        <v>100</v>
      </c>
      <c r="H70" s="24">
        <f t="shared" si="12"/>
        <v>0</v>
      </c>
      <c r="I70" s="24">
        <f>+reg5!I43</f>
        <v>184</v>
      </c>
      <c r="J70" s="24">
        <f>+reg5!J43</f>
        <v>141</v>
      </c>
      <c r="K70" s="24">
        <f t="shared" si="13"/>
        <v>76.63043478260869</v>
      </c>
      <c r="L70" s="24">
        <f t="shared" si="14"/>
        <v>43</v>
      </c>
      <c r="M70" s="24">
        <f>+reg5!M43</f>
        <v>23629</v>
      </c>
      <c r="N70" s="24">
        <f>+reg5!N43</f>
        <v>22102</v>
      </c>
      <c r="O70" s="24">
        <f>+reg5!O43</f>
        <v>22895</v>
      </c>
      <c r="P70" s="24">
        <f t="shared" si="15"/>
        <v>96.89364763637901</v>
      </c>
      <c r="Q70" s="36" t="s">
        <v>173</v>
      </c>
    </row>
    <row r="71" spans="2:17" ht="15">
      <c r="B71" s="21">
        <f t="shared" si="16"/>
        <v>3</v>
      </c>
      <c r="C71" s="22" t="s">
        <v>111</v>
      </c>
      <c r="D71" s="22"/>
      <c r="E71" s="24">
        <f>+reg5!E63</f>
        <v>20</v>
      </c>
      <c r="F71" s="24">
        <f>+reg5!F63</f>
        <v>20</v>
      </c>
      <c r="G71" s="24">
        <f t="shared" si="11"/>
        <v>100</v>
      </c>
      <c r="H71" s="24">
        <f t="shared" si="12"/>
        <v>0</v>
      </c>
      <c r="I71" s="24">
        <f>+reg5!I63</f>
        <v>10</v>
      </c>
      <c r="J71" s="24">
        <f>+reg5!J63</f>
        <v>9</v>
      </c>
      <c r="K71" s="24">
        <f t="shared" si="13"/>
        <v>90</v>
      </c>
      <c r="L71" s="24">
        <f t="shared" si="14"/>
        <v>1</v>
      </c>
      <c r="M71" s="24">
        <f>+reg5!M63</f>
        <v>6324</v>
      </c>
      <c r="N71" s="24">
        <f>+reg5!N63</f>
        <v>5603</v>
      </c>
      <c r="O71" s="24">
        <f>+reg5!O63</f>
        <v>5734</v>
      </c>
      <c r="P71" s="24">
        <f t="shared" si="15"/>
        <v>90.67046173308033</v>
      </c>
      <c r="Q71" s="36" t="s">
        <v>177</v>
      </c>
    </row>
    <row r="72" spans="2:17" ht="15">
      <c r="B72" s="21">
        <f t="shared" si="16"/>
        <v>4</v>
      </c>
      <c r="C72" s="22" t="s">
        <v>31</v>
      </c>
      <c r="D72" s="22"/>
      <c r="E72" s="24">
        <f>+reg5!E64</f>
        <v>25</v>
      </c>
      <c r="F72" s="24">
        <f>+reg5!F64</f>
        <v>25</v>
      </c>
      <c r="G72" s="24">
        <f t="shared" si="11"/>
        <v>100</v>
      </c>
      <c r="H72" s="24">
        <f t="shared" si="12"/>
        <v>0</v>
      </c>
      <c r="I72" s="24">
        <f>+reg5!I64</f>
        <v>32</v>
      </c>
      <c r="J72" s="24">
        <f>+reg5!J64</f>
        <v>27</v>
      </c>
      <c r="K72" s="24">
        <f t="shared" si="13"/>
        <v>84.375</v>
      </c>
      <c r="L72" s="24">
        <f t="shared" si="14"/>
        <v>5</v>
      </c>
      <c r="M72" s="24">
        <f>+reg5!M64</f>
        <v>10313</v>
      </c>
      <c r="N72" s="24">
        <f>+reg5!N64</f>
        <v>8871</v>
      </c>
      <c r="O72" s="24">
        <f>+reg5!O64</f>
        <v>9099</v>
      </c>
      <c r="P72" s="24">
        <f t="shared" si="15"/>
        <v>88.22844952971977</v>
      </c>
      <c r="Q72" s="36" t="s">
        <v>177</v>
      </c>
    </row>
    <row r="73" spans="2:17" ht="15">
      <c r="B73" s="21">
        <f t="shared" si="16"/>
        <v>5</v>
      </c>
      <c r="C73" s="22" t="s">
        <v>23</v>
      </c>
      <c r="D73" s="22"/>
      <c r="E73" s="24">
        <f>+reg5!E44</f>
        <v>17</v>
      </c>
      <c r="F73" s="24">
        <f>+reg5!F44</f>
        <v>17</v>
      </c>
      <c r="G73" s="24">
        <f t="shared" si="11"/>
        <v>100</v>
      </c>
      <c r="H73" s="24">
        <f t="shared" si="12"/>
        <v>0</v>
      </c>
      <c r="I73" s="24">
        <f>+reg5!I44</f>
        <v>51</v>
      </c>
      <c r="J73" s="24">
        <f>+reg5!J44</f>
        <v>39</v>
      </c>
      <c r="K73" s="24">
        <f t="shared" si="13"/>
        <v>76.47058823529412</v>
      </c>
      <c r="L73" s="24">
        <f t="shared" si="14"/>
        <v>12</v>
      </c>
      <c r="M73" s="24">
        <f>+reg5!M44</f>
        <v>7583</v>
      </c>
      <c r="N73" s="24">
        <f>+reg5!N44</f>
        <v>7667</v>
      </c>
      <c r="O73" s="24">
        <f>+reg5!O44</f>
        <v>7952</v>
      </c>
      <c r="P73" s="24">
        <f t="shared" si="15"/>
        <v>104.86614796254781</v>
      </c>
      <c r="Q73" s="36" t="s">
        <v>173</v>
      </c>
    </row>
    <row r="74" spans="2:17" ht="15">
      <c r="B74" s="21">
        <f t="shared" si="16"/>
        <v>6</v>
      </c>
      <c r="C74" s="22" t="s">
        <v>24</v>
      </c>
      <c r="D74" s="22"/>
      <c r="E74" s="24">
        <f>+reg5!E45</f>
        <v>19</v>
      </c>
      <c r="F74" s="24">
        <f>+reg5!F45</f>
        <v>19</v>
      </c>
      <c r="G74" s="24">
        <f t="shared" si="11"/>
        <v>100</v>
      </c>
      <c r="H74" s="24">
        <f t="shared" si="12"/>
        <v>0</v>
      </c>
      <c r="I74" s="24">
        <f>+reg5!I45</f>
        <v>76</v>
      </c>
      <c r="J74" s="24">
        <f>+reg5!J45</f>
        <v>66</v>
      </c>
      <c r="K74" s="24">
        <f t="shared" si="13"/>
        <v>86.8421052631579</v>
      </c>
      <c r="L74" s="24">
        <f t="shared" si="14"/>
        <v>10</v>
      </c>
      <c r="M74" s="24">
        <f>+reg5!M45</f>
        <v>9948</v>
      </c>
      <c r="N74" s="24">
        <f>+reg5!N45</f>
        <v>9023</v>
      </c>
      <c r="O74" s="24">
        <f>+reg5!O45</f>
        <v>9453</v>
      </c>
      <c r="P74" s="24">
        <f t="shared" si="15"/>
        <v>95.02412545235222</v>
      </c>
      <c r="Q74" s="36" t="s">
        <v>173</v>
      </c>
    </row>
    <row r="75" spans="2:17" ht="15">
      <c r="B75" s="21">
        <f t="shared" si="16"/>
        <v>7</v>
      </c>
      <c r="C75" s="22" t="s">
        <v>26</v>
      </c>
      <c r="D75" s="22"/>
      <c r="E75" s="24">
        <f>+reg5!E46</f>
        <v>22</v>
      </c>
      <c r="F75" s="24">
        <f>+reg5!F46</f>
        <v>22</v>
      </c>
      <c r="G75" s="24">
        <f t="shared" si="11"/>
        <v>100</v>
      </c>
      <c r="H75" s="24">
        <f t="shared" si="12"/>
        <v>0</v>
      </c>
      <c r="I75" s="24">
        <f>+reg5!I46</f>
        <v>50</v>
      </c>
      <c r="J75" s="24">
        <f>+reg5!J46</f>
        <v>41</v>
      </c>
      <c r="K75" s="24">
        <f t="shared" si="13"/>
        <v>82</v>
      </c>
      <c r="L75" s="24">
        <f t="shared" si="14"/>
        <v>9</v>
      </c>
      <c r="M75" s="24">
        <f>+reg5!M46</f>
        <v>7246</v>
      </c>
      <c r="N75" s="24">
        <f>+reg5!N46</f>
        <v>6647</v>
      </c>
      <c r="O75" s="24">
        <f>+reg5!O46</f>
        <v>6888</v>
      </c>
      <c r="P75" s="24">
        <f t="shared" si="15"/>
        <v>95.05934308584047</v>
      </c>
      <c r="Q75" s="36" t="s">
        <v>173</v>
      </c>
    </row>
    <row r="76" spans="2:17" ht="15.75" thickBot="1">
      <c r="B76" s="21"/>
      <c r="C76" s="22"/>
      <c r="D76" s="22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5"/>
    </row>
    <row r="77" spans="2:17" ht="15.75" thickBot="1">
      <c r="B77" s="26"/>
      <c r="C77" s="27" t="s">
        <v>122</v>
      </c>
      <c r="D77" s="27"/>
      <c r="E77" s="29">
        <f>SUM(E69:E75)</f>
        <v>186</v>
      </c>
      <c r="F77" s="29">
        <f>SUM(F69:F75)</f>
        <v>186</v>
      </c>
      <c r="G77" s="29">
        <f>+F77/E77*100</f>
        <v>100</v>
      </c>
      <c r="H77" s="29">
        <f>SUM(H69:H75)</f>
        <v>0</v>
      </c>
      <c r="I77" s="29">
        <f>SUM(I69:I75)</f>
        <v>409</v>
      </c>
      <c r="J77" s="29">
        <f>SUM(J69:J75)</f>
        <v>328</v>
      </c>
      <c r="K77" s="29">
        <f>+J77/I77*100</f>
        <v>80.1955990220049</v>
      </c>
      <c r="L77" s="29">
        <f>SUM(L69:L75)</f>
        <v>81</v>
      </c>
      <c r="M77" s="29">
        <f>SUM(M69:M75)</f>
        <v>67294</v>
      </c>
      <c r="N77" s="29">
        <f>SUM(N69:N75)</f>
        <v>62269</v>
      </c>
      <c r="O77" s="29">
        <f>SUM(O69:O75)</f>
        <v>64509</v>
      </c>
      <c r="P77" s="29">
        <f>+O77/M77*100</f>
        <v>95.86144381371297</v>
      </c>
      <c r="Q77" s="47"/>
    </row>
    <row r="78" spans="2:17" ht="15">
      <c r="B78" s="42"/>
      <c r="C78" s="43"/>
      <c r="D78" s="43"/>
      <c r="E78" s="44"/>
      <c r="F78" s="44"/>
      <c r="G78" s="44"/>
      <c r="H78" s="45"/>
      <c r="I78" s="45"/>
      <c r="J78" s="45"/>
      <c r="K78" s="45"/>
      <c r="L78" s="45"/>
      <c r="M78" s="42"/>
      <c r="N78" s="42"/>
      <c r="O78" s="42"/>
      <c r="P78" s="42"/>
      <c r="Q78" s="42"/>
    </row>
    <row r="79" spans="2:17" ht="15"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</row>
    <row r="80" spans="2:17" ht="15"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</row>
    <row r="81" spans="2:17" ht="1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2:16" ht="16.5" thickBot="1">
      <c r="B82" s="290" t="s">
        <v>179</v>
      </c>
      <c r="C82" s="290"/>
      <c r="D82" s="290"/>
      <c r="E82" s="290"/>
      <c r="F82" s="290"/>
      <c r="G82" s="290"/>
      <c r="H82" s="290"/>
      <c r="I82" s="1"/>
      <c r="J82" s="1"/>
      <c r="K82" s="1"/>
      <c r="L82" s="1"/>
      <c r="M82" s="289"/>
      <c r="N82" s="289"/>
      <c r="O82" s="289"/>
      <c r="P82" s="35"/>
    </row>
    <row r="83" spans="2:17" ht="15">
      <c r="B83" s="273" t="s">
        <v>176</v>
      </c>
      <c r="C83" s="274"/>
      <c r="D83" s="9"/>
      <c r="E83" s="279" t="s">
        <v>157</v>
      </c>
      <c r="F83" s="280"/>
      <c r="G83" s="280"/>
      <c r="H83" s="281"/>
      <c r="I83" s="279" t="s">
        <v>115</v>
      </c>
      <c r="J83" s="280"/>
      <c r="K83" s="280"/>
      <c r="L83" s="281"/>
      <c r="M83" s="282" t="s">
        <v>158</v>
      </c>
      <c r="N83" s="282"/>
      <c r="O83" s="282"/>
      <c r="P83" s="282"/>
      <c r="Q83" s="10" t="s">
        <v>166</v>
      </c>
    </row>
    <row r="84" spans="2:17" ht="15">
      <c r="B84" s="275"/>
      <c r="C84" s="276"/>
      <c r="D84" s="11"/>
      <c r="E84" s="283" t="s">
        <v>116</v>
      </c>
      <c r="F84" s="285" t="s">
        <v>117</v>
      </c>
      <c r="G84" s="285"/>
      <c r="H84" s="286" t="s">
        <v>118</v>
      </c>
      <c r="I84" s="283" t="s">
        <v>116</v>
      </c>
      <c r="J84" s="285" t="s">
        <v>117</v>
      </c>
      <c r="K84" s="285"/>
      <c r="L84" s="286" t="s">
        <v>118</v>
      </c>
      <c r="M84" s="227" t="s">
        <v>226</v>
      </c>
      <c r="N84" s="212" t="s">
        <v>161</v>
      </c>
      <c r="O84" s="213"/>
      <c r="P84" s="214"/>
      <c r="Q84" s="12" t="s">
        <v>161</v>
      </c>
    </row>
    <row r="85" spans="2:17" ht="23.25" thickBot="1">
      <c r="B85" s="277"/>
      <c r="C85" s="278"/>
      <c r="D85" s="13"/>
      <c r="E85" s="284"/>
      <c r="F85" s="14" t="s">
        <v>163</v>
      </c>
      <c r="G85" s="15" t="s">
        <v>119</v>
      </c>
      <c r="H85" s="287"/>
      <c r="I85" s="284"/>
      <c r="J85" s="14" t="s">
        <v>163</v>
      </c>
      <c r="K85" s="15" t="s">
        <v>119</v>
      </c>
      <c r="L85" s="287"/>
      <c r="M85" s="229"/>
      <c r="N85" s="207" t="s">
        <v>240</v>
      </c>
      <c r="O85" s="207" t="s">
        <v>241</v>
      </c>
      <c r="P85" s="208" t="s">
        <v>119</v>
      </c>
      <c r="Q85" s="16" t="s">
        <v>167</v>
      </c>
    </row>
    <row r="86" spans="2:17" ht="15">
      <c r="B86" s="17">
        <v>1</v>
      </c>
      <c r="C86" s="18" t="s">
        <v>28</v>
      </c>
      <c r="D86" s="18"/>
      <c r="E86" s="20">
        <f>+reg5!E66</f>
        <v>8</v>
      </c>
      <c r="F86" s="20">
        <f>+reg5!F66</f>
        <v>8</v>
      </c>
      <c r="G86" s="24">
        <f aca="true" t="shared" si="17" ref="G86:G93">+F86/E86*100</f>
        <v>100</v>
      </c>
      <c r="H86" s="24">
        <f aca="true" t="shared" si="18" ref="H86:H93">+E86-F86</f>
        <v>0</v>
      </c>
      <c r="I86" s="20">
        <f>+reg5!I66</f>
        <v>12</v>
      </c>
      <c r="J86" s="20">
        <f>+reg5!J66</f>
        <v>12</v>
      </c>
      <c r="K86" s="24">
        <f aca="true" t="shared" si="19" ref="K86:K93">+J86/I86*100</f>
        <v>100</v>
      </c>
      <c r="L86" s="24">
        <f aca="true" t="shared" si="20" ref="L86:L93">+I86-J86</f>
        <v>0</v>
      </c>
      <c r="M86" s="20">
        <f>+reg5!M66</f>
        <v>3461</v>
      </c>
      <c r="N86" s="20">
        <f>+reg5!N66</f>
        <v>3539</v>
      </c>
      <c r="O86" s="20">
        <f>+reg5!O66</f>
        <v>3624</v>
      </c>
      <c r="P86" s="24">
        <f aca="true" t="shared" si="21" ref="P86:P93">+O86/M86*100</f>
        <v>104.70962149667726</v>
      </c>
      <c r="Q86" s="46" t="s">
        <v>177</v>
      </c>
    </row>
    <row r="87" spans="2:17" ht="15">
      <c r="B87" s="21">
        <f aca="true" t="shared" si="22" ref="B87:B93">B86+1</f>
        <v>2</v>
      </c>
      <c r="C87" s="22" t="s">
        <v>29</v>
      </c>
      <c r="D87" s="22"/>
      <c r="E87" s="24">
        <f>+reg5!E67</f>
        <v>48</v>
      </c>
      <c r="F87" s="24">
        <f>+reg5!F67</f>
        <v>48</v>
      </c>
      <c r="G87" s="24">
        <f t="shared" si="17"/>
        <v>100</v>
      </c>
      <c r="H87" s="24">
        <f t="shared" si="18"/>
        <v>0</v>
      </c>
      <c r="I87" s="24">
        <f>+reg5!I67</f>
        <v>69</v>
      </c>
      <c r="J87" s="24">
        <f>+reg5!J67</f>
        <v>39</v>
      </c>
      <c r="K87" s="24">
        <f t="shared" si="19"/>
        <v>56.52173913043478</v>
      </c>
      <c r="L87" s="24">
        <f t="shared" si="20"/>
        <v>30</v>
      </c>
      <c r="M87" s="24">
        <f>+reg5!M67</f>
        <v>17211</v>
      </c>
      <c r="N87" s="24">
        <f>+reg5!N67</f>
        <v>14852</v>
      </c>
      <c r="O87" s="24">
        <f>+reg5!O67</f>
        <v>15275</v>
      </c>
      <c r="P87" s="24">
        <f t="shared" si="21"/>
        <v>88.7513799314392</v>
      </c>
      <c r="Q87" s="36" t="s">
        <v>177</v>
      </c>
    </row>
    <row r="88" spans="2:17" ht="15">
      <c r="B88" s="21">
        <f t="shared" si="22"/>
        <v>3</v>
      </c>
      <c r="C88" s="22" t="s">
        <v>19</v>
      </c>
      <c r="D88" s="22"/>
      <c r="E88" s="24">
        <f>+reg5!E48</f>
        <v>13</v>
      </c>
      <c r="F88" s="24">
        <f>+reg5!F48</f>
        <v>13</v>
      </c>
      <c r="G88" s="24">
        <f t="shared" si="17"/>
        <v>100</v>
      </c>
      <c r="H88" s="24">
        <f t="shared" si="18"/>
        <v>0</v>
      </c>
      <c r="I88" s="24">
        <f>+reg5!I48</f>
        <v>12</v>
      </c>
      <c r="J88" s="24">
        <f>+reg5!J48</f>
        <v>11</v>
      </c>
      <c r="K88" s="24">
        <f t="shared" si="19"/>
        <v>91.66666666666666</v>
      </c>
      <c r="L88" s="24">
        <f t="shared" si="20"/>
        <v>1</v>
      </c>
      <c r="M88" s="24">
        <f>+reg5!M48</f>
        <v>4848</v>
      </c>
      <c r="N88" s="24">
        <f>+reg5!N48</f>
        <v>4744</v>
      </c>
      <c r="O88" s="24">
        <f>+reg5!O48</f>
        <v>4923</v>
      </c>
      <c r="P88" s="24">
        <f t="shared" si="21"/>
        <v>101.54702970297029</v>
      </c>
      <c r="Q88" s="36" t="s">
        <v>173</v>
      </c>
    </row>
    <row r="89" spans="2:17" ht="15">
      <c r="B89" s="21">
        <f t="shared" si="22"/>
        <v>4</v>
      </c>
      <c r="C89" s="22" t="s">
        <v>30</v>
      </c>
      <c r="D89" s="22"/>
      <c r="E89" s="24">
        <f>+reg5!E68</f>
        <v>24</v>
      </c>
      <c r="F89" s="24">
        <f>+reg5!F68</f>
        <v>24</v>
      </c>
      <c r="G89" s="24">
        <f t="shared" si="17"/>
        <v>100</v>
      </c>
      <c r="H89" s="24">
        <f t="shared" si="18"/>
        <v>0</v>
      </c>
      <c r="I89" s="24">
        <f>+reg5!I68</f>
        <v>14</v>
      </c>
      <c r="J89" s="24">
        <f>+reg5!J68</f>
        <v>12</v>
      </c>
      <c r="K89" s="24">
        <f t="shared" si="19"/>
        <v>85.71428571428571</v>
      </c>
      <c r="L89" s="24">
        <f t="shared" si="20"/>
        <v>2</v>
      </c>
      <c r="M89" s="24">
        <f>+reg5!M68</f>
        <v>7103</v>
      </c>
      <c r="N89" s="24">
        <f>+reg5!N68</f>
        <v>7055</v>
      </c>
      <c r="O89" s="24">
        <f>+reg5!O68</f>
        <v>7158</v>
      </c>
      <c r="P89" s="24">
        <f t="shared" si="21"/>
        <v>100.77432070955933</v>
      </c>
      <c r="Q89" s="36" t="s">
        <v>177</v>
      </c>
    </row>
    <row r="90" spans="2:17" ht="15">
      <c r="B90" s="21">
        <f t="shared" si="22"/>
        <v>5</v>
      </c>
      <c r="C90" s="22" t="s">
        <v>108</v>
      </c>
      <c r="D90" s="22"/>
      <c r="E90" s="24">
        <f>+reg5!E69</f>
        <v>15</v>
      </c>
      <c r="F90" s="24">
        <f>+reg5!F69</f>
        <v>15</v>
      </c>
      <c r="G90" s="24">
        <f t="shared" si="17"/>
        <v>100</v>
      </c>
      <c r="H90" s="24">
        <f t="shared" si="18"/>
        <v>0</v>
      </c>
      <c r="I90" s="24">
        <f>+reg5!I69</f>
        <v>11</v>
      </c>
      <c r="J90" s="24">
        <f>+reg5!J69</f>
        <v>11</v>
      </c>
      <c r="K90" s="24">
        <f t="shared" si="19"/>
        <v>100</v>
      </c>
      <c r="L90" s="24">
        <f t="shared" si="20"/>
        <v>0</v>
      </c>
      <c r="M90" s="24">
        <f>+reg5!M69</f>
        <v>5333</v>
      </c>
      <c r="N90" s="24">
        <f>+reg5!N69</f>
        <v>5124</v>
      </c>
      <c r="O90" s="24">
        <f>+reg5!O69</f>
        <v>5242</v>
      </c>
      <c r="P90" s="24">
        <f t="shared" si="21"/>
        <v>98.29364335270955</v>
      </c>
      <c r="Q90" s="36" t="s">
        <v>177</v>
      </c>
    </row>
    <row r="91" spans="2:17" ht="15">
      <c r="B91" s="21">
        <f t="shared" si="22"/>
        <v>6</v>
      </c>
      <c r="C91" s="22" t="s">
        <v>32</v>
      </c>
      <c r="D91" s="22"/>
      <c r="E91" s="24">
        <f>+reg5!E70</f>
        <v>27</v>
      </c>
      <c r="F91" s="24">
        <f>+reg5!F70</f>
        <v>27</v>
      </c>
      <c r="G91" s="24">
        <f t="shared" si="17"/>
        <v>100</v>
      </c>
      <c r="H91" s="24">
        <f t="shared" si="18"/>
        <v>0</v>
      </c>
      <c r="I91" s="24">
        <f>+reg5!I70</f>
        <v>183</v>
      </c>
      <c r="J91" s="24">
        <f>+reg5!J70</f>
        <v>183</v>
      </c>
      <c r="K91" s="24">
        <f t="shared" si="19"/>
        <v>100</v>
      </c>
      <c r="L91" s="24">
        <f t="shared" si="20"/>
        <v>0</v>
      </c>
      <c r="M91" s="24">
        <f>+reg5!M70</f>
        <v>42152</v>
      </c>
      <c r="N91" s="24">
        <f>+reg5!N70</f>
        <v>50893</v>
      </c>
      <c r="O91" s="24">
        <f>+reg5!O70</f>
        <v>52086</v>
      </c>
      <c r="P91" s="24">
        <f t="shared" si="21"/>
        <v>123.56709052951224</v>
      </c>
      <c r="Q91" s="36" t="s">
        <v>177</v>
      </c>
    </row>
    <row r="92" spans="2:17" ht="15">
      <c r="B92" s="21">
        <f t="shared" si="22"/>
        <v>7</v>
      </c>
      <c r="C92" s="22" t="s">
        <v>43</v>
      </c>
      <c r="D92" s="22"/>
      <c r="E92" s="24">
        <f>+reg5!E106</f>
        <v>25</v>
      </c>
      <c r="F92" s="24">
        <f>+reg5!F106</f>
        <v>25</v>
      </c>
      <c r="G92" s="24">
        <f t="shared" si="17"/>
        <v>100</v>
      </c>
      <c r="H92" s="24">
        <f t="shared" si="18"/>
        <v>0</v>
      </c>
      <c r="I92" s="24">
        <f>+reg5!I106</f>
        <v>99</v>
      </c>
      <c r="J92" s="24">
        <f>+reg5!J106</f>
        <v>78</v>
      </c>
      <c r="K92" s="24">
        <f t="shared" si="19"/>
        <v>78.78787878787878</v>
      </c>
      <c r="L92" s="24">
        <f t="shared" si="20"/>
        <v>21</v>
      </c>
      <c r="M92" s="24">
        <f>+reg5!M106</f>
        <v>9322</v>
      </c>
      <c r="N92" s="24">
        <f>+reg5!N106</f>
        <v>8278</v>
      </c>
      <c r="O92" s="24">
        <f>+reg5!O106</f>
        <v>9178</v>
      </c>
      <c r="P92" s="24">
        <f t="shared" si="21"/>
        <v>98.45526711006222</v>
      </c>
      <c r="Q92" s="36" t="s">
        <v>178</v>
      </c>
    </row>
    <row r="93" spans="2:17" ht="15">
      <c r="B93" s="21">
        <f t="shared" si="22"/>
        <v>8</v>
      </c>
      <c r="C93" s="22" t="s">
        <v>33</v>
      </c>
      <c r="D93" s="22"/>
      <c r="E93" s="24">
        <f>+reg5!E71</f>
        <v>26</v>
      </c>
      <c r="F93" s="24">
        <f>+reg5!F71</f>
        <v>26</v>
      </c>
      <c r="G93" s="24">
        <f t="shared" si="17"/>
        <v>100</v>
      </c>
      <c r="H93" s="24">
        <f t="shared" si="18"/>
        <v>0</v>
      </c>
      <c r="I93" s="24">
        <f>+reg5!I71</f>
        <v>54</v>
      </c>
      <c r="J93" s="24">
        <f>+reg5!J71</f>
        <v>41</v>
      </c>
      <c r="K93" s="24">
        <f t="shared" si="19"/>
        <v>75.92592592592592</v>
      </c>
      <c r="L93" s="24">
        <f t="shared" si="20"/>
        <v>13</v>
      </c>
      <c r="M93" s="24">
        <f>+reg5!M71</f>
        <v>18178</v>
      </c>
      <c r="N93" s="24">
        <f>+reg5!N71</f>
        <v>18890</v>
      </c>
      <c r="O93" s="24">
        <f>+reg5!O71</f>
        <v>19399</v>
      </c>
      <c r="P93" s="24">
        <f t="shared" si="21"/>
        <v>106.71691055121575</v>
      </c>
      <c r="Q93" s="36" t="s">
        <v>177</v>
      </c>
    </row>
    <row r="94" spans="2:17" ht="15.75" thickBot="1">
      <c r="B94" s="21"/>
      <c r="C94" s="22"/>
      <c r="D94" s="22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5"/>
    </row>
    <row r="95" spans="2:17" ht="15.75" thickBot="1">
      <c r="B95" s="26"/>
      <c r="C95" s="27" t="s">
        <v>122</v>
      </c>
      <c r="D95" s="27"/>
      <c r="E95" s="29">
        <f>SUM(E86:E93)</f>
        <v>186</v>
      </c>
      <c r="F95" s="29">
        <f>SUM(F86:F93)</f>
        <v>186</v>
      </c>
      <c r="G95" s="29">
        <f>+F95/E95*100</f>
        <v>100</v>
      </c>
      <c r="H95" s="29">
        <f>SUM(H86:H93)</f>
        <v>0</v>
      </c>
      <c r="I95" s="29">
        <f>SUM(I86:I93)</f>
        <v>454</v>
      </c>
      <c r="J95" s="29">
        <f>SUM(J86:J93)</f>
        <v>387</v>
      </c>
      <c r="K95" s="29">
        <f>+J95/I95*100</f>
        <v>85.24229074889867</v>
      </c>
      <c r="L95" s="29">
        <f>SUM(L86:L93)</f>
        <v>67</v>
      </c>
      <c r="M95" s="29">
        <f>SUM(M86:M93)</f>
        <v>107608</v>
      </c>
      <c r="N95" s="29">
        <f>SUM(N86:N93)</f>
        <v>113375</v>
      </c>
      <c r="O95" s="29">
        <f>SUM(O86:O93)</f>
        <v>116885</v>
      </c>
      <c r="P95" s="29">
        <f>+O95/M95*100</f>
        <v>108.62110623745447</v>
      </c>
      <c r="Q95" s="47"/>
    </row>
    <row r="96" spans="2:17" ht="15">
      <c r="B96" s="42"/>
      <c r="C96" s="43"/>
      <c r="D96" s="43"/>
      <c r="E96" s="44"/>
      <c r="F96" s="44"/>
      <c r="G96" s="44"/>
      <c r="H96" s="45"/>
      <c r="I96" s="45"/>
      <c r="J96" s="45"/>
      <c r="K96" s="45"/>
      <c r="L96" s="45"/>
      <c r="M96" s="42"/>
      <c r="N96" s="42"/>
      <c r="O96" s="42"/>
      <c r="P96" s="42"/>
      <c r="Q96" s="42"/>
    </row>
    <row r="97" spans="3:12" ht="15">
      <c r="C97" s="31"/>
      <c r="D97" s="31"/>
      <c r="E97" s="32"/>
      <c r="F97" s="32"/>
      <c r="G97" s="32"/>
      <c r="H97" s="33"/>
      <c r="I97" s="33"/>
      <c r="J97" s="33"/>
      <c r="K97" s="33"/>
      <c r="L97" s="33"/>
    </row>
    <row r="98" spans="2:17" ht="15"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</row>
    <row r="99" spans="2:17" ht="15"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</row>
    <row r="100" spans="2:17" ht="1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P100" s="34"/>
      <c r="Q100" s="34"/>
    </row>
    <row r="101" spans="2:17" ht="16.5" thickBot="1">
      <c r="B101" s="290" t="s">
        <v>180</v>
      </c>
      <c r="C101" s="290"/>
      <c r="D101" s="290"/>
      <c r="E101" s="290"/>
      <c r="F101" s="290"/>
      <c r="G101" s="290"/>
      <c r="H101" s="290"/>
      <c r="I101" s="1"/>
      <c r="J101" s="1"/>
      <c r="K101" s="1"/>
      <c r="L101" s="1"/>
      <c r="P101" s="206"/>
      <c r="Q101" s="35"/>
    </row>
    <row r="102" spans="2:17" ht="15">
      <c r="B102" s="273" t="s">
        <v>165</v>
      </c>
      <c r="C102" s="274"/>
      <c r="D102" s="9"/>
      <c r="E102" s="279" t="s">
        <v>157</v>
      </c>
      <c r="F102" s="280"/>
      <c r="G102" s="280"/>
      <c r="H102" s="281"/>
      <c r="I102" s="279" t="s">
        <v>115</v>
      </c>
      <c r="J102" s="280"/>
      <c r="K102" s="280"/>
      <c r="L102" s="281"/>
      <c r="M102" s="282" t="s">
        <v>158</v>
      </c>
      <c r="N102" s="282"/>
      <c r="O102" s="282"/>
      <c r="P102" s="282"/>
      <c r="Q102" s="10" t="s">
        <v>166</v>
      </c>
    </row>
    <row r="103" spans="2:17" ht="15">
      <c r="B103" s="275"/>
      <c r="C103" s="276"/>
      <c r="D103" s="11"/>
      <c r="E103" s="283" t="s">
        <v>116</v>
      </c>
      <c r="F103" s="285" t="s">
        <v>117</v>
      </c>
      <c r="G103" s="285"/>
      <c r="H103" s="286" t="s">
        <v>118</v>
      </c>
      <c r="I103" s="283" t="s">
        <v>116</v>
      </c>
      <c r="J103" s="285" t="s">
        <v>117</v>
      </c>
      <c r="K103" s="285"/>
      <c r="L103" s="286" t="s">
        <v>118</v>
      </c>
      <c r="M103" s="227" t="s">
        <v>226</v>
      </c>
      <c r="N103" s="212" t="s">
        <v>161</v>
      </c>
      <c r="O103" s="213"/>
      <c r="P103" s="214"/>
      <c r="Q103" s="12" t="s">
        <v>161</v>
      </c>
    </row>
    <row r="104" spans="2:17" ht="23.25" thickBot="1">
      <c r="B104" s="277"/>
      <c r="C104" s="278"/>
      <c r="D104" s="13"/>
      <c r="E104" s="284"/>
      <c r="F104" s="14" t="s">
        <v>163</v>
      </c>
      <c r="G104" s="15" t="s">
        <v>119</v>
      </c>
      <c r="H104" s="287"/>
      <c r="I104" s="284"/>
      <c r="J104" s="14" t="s">
        <v>163</v>
      </c>
      <c r="K104" s="15" t="s">
        <v>119</v>
      </c>
      <c r="L104" s="287"/>
      <c r="M104" s="229"/>
      <c r="N104" s="207" t="s">
        <v>240</v>
      </c>
      <c r="O104" s="207" t="s">
        <v>241</v>
      </c>
      <c r="P104" s="208" t="s">
        <v>119</v>
      </c>
      <c r="Q104" s="16" t="s">
        <v>167</v>
      </c>
    </row>
    <row r="105" spans="2:17" ht="15">
      <c r="B105" s="17">
        <v>1</v>
      </c>
      <c r="C105" s="18" t="s">
        <v>39</v>
      </c>
      <c r="D105" s="18"/>
      <c r="E105" s="20">
        <f>+reg5!E108</f>
        <v>49</v>
      </c>
      <c r="F105" s="20">
        <f>+reg5!F108</f>
        <v>49</v>
      </c>
      <c r="G105" s="24">
        <f aca="true" t="shared" si="23" ref="G105:G114">+F105/E105*100</f>
        <v>100</v>
      </c>
      <c r="H105" s="24">
        <f aca="true" t="shared" si="24" ref="H105:H114">+E105-F105</f>
        <v>0</v>
      </c>
      <c r="I105" s="20">
        <f>+reg5!I108</f>
        <v>139</v>
      </c>
      <c r="J105" s="20">
        <f>+reg5!J108</f>
        <v>55</v>
      </c>
      <c r="K105" s="24">
        <f aca="true" t="shared" si="25" ref="K105:K114">+J105/I105*100</f>
        <v>39.568345323741006</v>
      </c>
      <c r="L105" s="24">
        <f aca="true" t="shared" si="26" ref="L105:L114">+I105-J105</f>
        <v>84</v>
      </c>
      <c r="M105" s="20">
        <f>+reg5!M108</f>
        <v>9946</v>
      </c>
      <c r="N105" s="20">
        <f>+reg5!N108</f>
        <v>6673</v>
      </c>
      <c r="O105" s="20">
        <f>+reg5!O108</f>
        <v>8275</v>
      </c>
      <c r="P105" s="24">
        <f aca="true" t="shared" si="27" ref="P105:P114">+O105/M105*100</f>
        <v>83.1992760908908</v>
      </c>
      <c r="Q105" s="46" t="s">
        <v>178</v>
      </c>
    </row>
    <row r="106" spans="2:17" ht="15">
      <c r="B106" s="21">
        <f aca="true" t="shared" si="28" ref="B106:B114">B105+1</f>
        <v>2</v>
      </c>
      <c r="C106" s="22" t="s">
        <v>40</v>
      </c>
      <c r="D106" s="22"/>
      <c r="E106" s="24">
        <f>+reg5!E109</f>
        <v>23</v>
      </c>
      <c r="F106" s="24">
        <f>+reg5!F109</f>
        <v>23</v>
      </c>
      <c r="G106" s="24">
        <f t="shared" si="23"/>
        <v>100</v>
      </c>
      <c r="H106" s="24">
        <f t="shared" si="24"/>
        <v>0</v>
      </c>
      <c r="I106" s="24">
        <f>+reg5!I109</f>
        <v>48</v>
      </c>
      <c r="J106" s="24">
        <f>+reg5!J109</f>
        <v>3</v>
      </c>
      <c r="K106" s="24">
        <f t="shared" si="25"/>
        <v>6.25</v>
      </c>
      <c r="L106" s="24">
        <f t="shared" si="26"/>
        <v>45</v>
      </c>
      <c r="M106" s="24">
        <f>+reg5!M109</f>
        <v>5216</v>
      </c>
      <c r="N106" s="24">
        <f>+reg5!N109</f>
        <v>3172</v>
      </c>
      <c r="O106" s="24">
        <f>+reg5!O109</f>
        <v>4921</v>
      </c>
      <c r="P106" s="24">
        <f t="shared" si="27"/>
        <v>94.34432515337423</v>
      </c>
      <c r="Q106" s="36" t="s">
        <v>178</v>
      </c>
    </row>
    <row r="107" spans="2:17" ht="15">
      <c r="B107" s="21">
        <f t="shared" si="28"/>
        <v>3</v>
      </c>
      <c r="C107" s="22" t="s">
        <v>41</v>
      </c>
      <c r="D107" s="22"/>
      <c r="E107" s="24">
        <f>+reg5!E110</f>
        <v>34</v>
      </c>
      <c r="F107" s="24">
        <f>+reg5!F110</f>
        <v>34</v>
      </c>
      <c r="G107" s="24">
        <f t="shared" si="23"/>
        <v>100</v>
      </c>
      <c r="H107" s="24">
        <f t="shared" si="24"/>
        <v>0</v>
      </c>
      <c r="I107" s="24">
        <f>+reg5!I110</f>
        <v>230</v>
      </c>
      <c r="J107" s="24">
        <f>+reg5!J110</f>
        <v>201</v>
      </c>
      <c r="K107" s="24">
        <f t="shared" si="25"/>
        <v>87.39130434782608</v>
      </c>
      <c r="L107" s="24">
        <f t="shared" si="26"/>
        <v>29</v>
      </c>
      <c r="M107" s="24">
        <f>+reg5!M110</f>
        <v>12842</v>
      </c>
      <c r="N107" s="24">
        <f>+reg5!N110</f>
        <v>11611</v>
      </c>
      <c r="O107" s="24">
        <f>+reg5!O110</f>
        <v>13919</v>
      </c>
      <c r="P107" s="24">
        <f t="shared" si="27"/>
        <v>108.38654415200124</v>
      </c>
      <c r="Q107" s="36" t="s">
        <v>178</v>
      </c>
    </row>
    <row r="108" spans="2:17" ht="15">
      <c r="B108" s="21">
        <f t="shared" si="28"/>
        <v>4</v>
      </c>
      <c r="C108" s="22" t="s">
        <v>42</v>
      </c>
      <c r="D108" s="22"/>
      <c r="E108" s="24">
        <f>+reg5!E111</f>
        <v>38</v>
      </c>
      <c r="F108" s="24">
        <f>+reg5!F111</f>
        <v>38</v>
      </c>
      <c r="G108" s="24">
        <f t="shared" si="23"/>
        <v>100</v>
      </c>
      <c r="H108" s="24">
        <f t="shared" si="24"/>
        <v>0</v>
      </c>
      <c r="I108" s="24">
        <f>+reg5!I111</f>
        <v>85</v>
      </c>
      <c r="J108" s="24">
        <f>+reg5!J111</f>
        <v>44</v>
      </c>
      <c r="K108" s="24">
        <f t="shared" si="25"/>
        <v>51.76470588235295</v>
      </c>
      <c r="L108" s="24">
        <f t="shared" si="26"/>
        <v>41</v>
      </c>
      <c r="M108" s="24">
        <f>+reg5!M111</f>
        <v>11312</v>
      </c>
      <c r="N108" s="24">
        <f>+reg5!N111</f>
        <v>9431</v>
      </c>
      <c r="O108" s="24">
        <f>+reg5!O111</f>
        <v>10936</v>
      </c>
      <c r="P108" s="24">
        <f t="shared" si="27"/>
        <v>96.67609618104667</v>
      </c>
      <c r="Q108" s="36" t="s">
        <v>178</v>
      </c>
    </row>
    <row r="109" spans="2:17" ht="15">
      <c r="B109" s="21">
        <f t="shared" si="28"/>
        <v>5</v>
      </c>
      <c r="C109" s="22" t="s">
        <v>136</v>
      </c>
      <c r="D109" s="22"/>
      <c r="E109" s="24">
        <f>+reg5!E112</f>
        <v>18</v>
      </c>
      <c r="F109" s="24">
        <f>+reg5!F112</f>
        <v>18</v>
      </c>
      <c r="G109" s="24">
        <f t="shared" si="23"/>
        <v>100</v>
      </c>
      <c r="H109" s="24">
        <f t="shared" si="24"/>
        <v>0</v>
      </c>
      <c r="I109" s="24">
        <f>+reg5!I112</f>
        <v>24</v>
      </c>
      <c r="J109" s="24">
        <f>+reg5!J112</f>
        <v>9</v>
      </c>
      <c r="K109" s="24">
        <f t="shared" si="25"/>
        <v>37.5</v>
      </c>
      <c r="L109" s="24">
        <f t="shared" si="26"/>
        <v>15</v>
      </c>
      <c r="M109" s="24">
        <f>+reg5!M112</f>
        <v>4048</v>
      </c>
      <c r="N109" s="24">
        <f>+reg5!N112</f>
        <v>3392</v>
      </c>
      <c r="O109" s="24">
        <f>+reg5!O112</f>
        <v>4752</v>
      </c>
      <c r="P109" s="24">
        <f t="shared" si="27"/>
        <v>117.3913043478261</v>
      </c>
      <c r="Q109" s="36" t="s">
        <v>178</v>
      </c>
    </row>
    <row r="110" spans="2:17" ht="15">
      <c r="B110" s="21">
        <f t="shared" si="28"/>
        <v>6</v>
      </c>
      <c r="C110" s="22" t="s">
        <v>137</v>
      </c>
      <c r="D110" s="22"/>
      <c r="E110" s="24">
        <f>+reg5!E113</f>
        <v>19</v>
      </c>
      <c r="F110" s="24">
        <f>+reg5!F113</f>
        <v>19</v>
      </c>
      <c r="G110" s="24">
        <f t="shared" si="23"/>
        <v>100</v>
      </c>
      <c r="H110" s="24">
        <f t="shared" si="24"/>
        <v>0</v>
      </c>
      <c r="I110" s="24">
        <f>+reg5!I113</f>
        <v>65</v>
      </c>
      <c r="J110" s="24">
        <f>+reg5!J113</f>
        <v>51</v>
      </c>
      <c r="K110" s="24">
        <f t="shared" si="25"/>
        <v>78.46153846153847</v>
      </c>
      <c r="L110" s="24">
        <f t="shared" si="26"/>
        <v>14</v>
      </c>
      <c r="M110" s="24">
        <f>+reg5!M113</f>
        <v>6981</v>
      </c>
      <c r="N110" s="24">
        <f>+reg5!N113</f>
        <v>5486</v>
      </c>
      <c r="O110" s="24">
        <f>+reg5!O113</f>
        <v>6536</v>
      </c>
      <c r="P110" s="24">
        <f t="shared" si="27"/>
        <v>93.62555507806904</v>
      </c>
      <c r="Q110" s="36" t="s">
        <v>178</v>
      </c>
    </row>
    <row r="111" spans="2:17" ht="15">
      <c r="B111" s="21">
        <f t="shared" si="28"/>
        <v>7</v>
      </c>
      <c r="C111" s="22" t="s">
        <v>44</v>
      </c>
      <c r="D111" s="22"/>
      <c r="E111" s="24">
        <f>+reg5!E114</f>
        <v>29</v>
      </c>
      <c r="F111" s="24">
        <f>+reg5!F114</f>
        <v>29</v>
      </c>
      <c r="G111" s="24">
        <f t="shared" si="23"/>
        <v>100</v>
      </c>
      <c r="H111" s="24">
        <f t="shared" si="24"/>
        <v>0</v>
      </c>
      <c r="I111" s="24">
        <f>+reg5!I114</f>
        <v>27</v>
      </c>
      <c r="J111" s="24">
        <f>+reg5!J114</f>
        <v>21</v>
      </c>
      <c r="K111" s="24">
        <f t="shared" si="25"/>
        <v>77.77777777777779</v>
      </c>
      <c r="L111" s="24">
        <f t="shared" si="26"/>
        <v>6</v>
      </c>
      <c r="M111" s="24">
        <f>+reg5!M114</f>
        <v>8684</v>
      </c>
      <c r="N111" s="24">
        <f>+reg5!N114</f>
        <v>7797</v>
      </c>
      <c r="O111" s="24">
        <f>+reg5!O114</f>
        <v>9117</v>
      </c>
      <c r="P111" s="24">
        <f t="shared" si="27"/>
        <v>104.98618148318748</v>
      </c>
      <c r="Q111" s="36" t="s">
        <v>178</v>
      </c>
    </row>
    <row r="112" spans="2:17" ht="15">
      <c r="B112" s="21">
        <f t="shared" si="28"/>
        <v>8</v>
      </c>
      <c r="C112" s="22" t="s">
        <v>110</v>
      </c>
      <c r="D112" s="22"/>
      <c r="E112" s="24">
        <f>+reg5!E73</f>
        <v>22</v>
      </c>
      <c r="F112" s="24">
        <f>+reg5!F73</f>
        <v>22</v>
      </c>
      <c r="G112" s="24">
        <f t="shared" si="23"/>
        <v>100</v>
      </c>
      <c r="H112" s="24">
        <f t="shared" si="24"/>
        <v>0</v>
      </c>
      <c r="I112" s="24">
        <f>+reg5!I73</f>
        <v>3</v>
      </c>
      <c r="J112" s="24">
        <f>+reg5!J73</f>
        <v>2</v>
      </c>
      <c r="K112" s="24">
        <f t="shared" si="25"/>
        <v>66.66666666666666</v>
      </c>
      <c r="L112" s="24">
        <f t="shared" si="26"/>
        <v>1</v>
      </c>
      <c r="M112" s="24">
        <f>+reg5!M73</f>
        <v>3780</v>
      </c>
      <c r="N112" s="24">
        <f>+reg5!N73</f>
        <v>1868</v>
      </c>
      <c r="O112" s="24">
        <f>+reg5!O73</f>
        <v>2020</v>
      </c>
      <c r="P112" s="24">
        <f t="shared" si="27"/>
        <v>53.43915343915344</v>
      </c>
      <c r="Q112" s="36" t="s">
        <v>177</v>
      </c>
    </row>
    <row r="113" spans="2:17" ht="15">
      <c r="B113" s="21">
        <f t="shared" si="28"/>
        <v>9</v>
      </c>
      <c r="C113" s="22" t="s">
        <v>45</v>
      </c>
      <c r="D113" s="22"/>
      <c r="E113" s="24">
        <f>+reg5!E115+reg5!E116</f>
        <v>23</v>
      </c>
      <c r="F113" s="24">
        <f>+reg5!F115+reg5!F116</f>
        <v>23</v>
      </c>
      <c r="G113" s="24">
        <f t="shared" si="23"/>
        <v>100</v>
      </c>
      <c r="H113" s="24">
        <f t="shared" si="24"/>
        <v>0</v>
      </c>
      <c r="I113" s="24">
        <f>+reg5!I115+reg5!I116</f>
        <v>130</v>
      </c>
      <c r="J113" s="24">
        <f>+reg5!J115+reg5!J116</f>
        <v>119</v>
      </c>
      <c r="K113" s="24">
        <f t="shared" si="25"/>
        <v>91.53846153846153</v>
      </c>
      <c r="L113" s="24">
        <f t="shared" si="26"/>
        <v>11</v>
      </c>
      <c r="M113" s="24">
        <f>+reg5!M115+reg5!M116</f>
        <v>11600</v>
      </c>
      <c r="N113" s="24">
        <f>+reg5!N115+reg5!N116</f>
        <v>10411</v>
      </c>
      <c r="O113" s="24">
        <f>+reg5!O115+reg5!O116</f>
        <v>12028</v>
      </c>
      <c r="P113" s="24">
        <f t="shared" si="27"/>
        <v>103.6896551724138</v>
      </c>
      <c r="Q113" s="36" t="s">
        <v>178</v>
      </c>
    </row>
    <row r="114" spans="2:17" ht="15">
      <c r="B114" s="21">
        <f t="shared" si="28"/>
        <v>10</v>
      </c>
      <c r="C114" s="22" t="s">
        <v>109</v>
      </c>
      <c r="D114" s="22"/>
      <c r="E114" s="24">
        <f>+reg5!E74</f>
        <v>44</v>
      </c>
      <c r="F114" s="24">
        <f>+reg5!F74</f>
        <v>44</v>
      </c>
      <c r="G114" s="24">
        <f t="shared" si="23"/>
        <v>100</v>
      </c>
      <c r="H114" s="24">
        <f t="shared" si="24"/>
        <v>0</v>
      </c>
      <c r="I114" s="24">
        <f>+reg5!I74</f>
        <v>21</v>
      </c>
      <c r="J114" s="24">
        <f>+reg5!J74</f>
        <v>15</v>
      </c>
      <c r="K114" s="24">
        <f t="shared" si="25"/>
        <v>71.42857142857143</v>
      </c>
      <c r="L114" s="24">
        <f t="shared" si="26"/>
        <v>6</v>
      </c>
      <c r="M114" s="24">
        <f>+reg5!M74</f>
        <v>13325</v>
      </c>
      <c r="N114" s="24">
        <f>+reg5!N74</f>
        <v>8039</v>
      </c>
      <c r="O114" s="24">
        <f>+reg5!O74</f>
        <v>8225</v>
      </c>
      <c r="P114" s="24">
        <f t="shared" si="27"/>
        <v>61.72607879924953</v>
      </c>
      <c r="Q114" s="36" t="s">
        <v>177</v>
      </c>
    </row>
    <row r="115" spans="2:17" ht="15.75" thickBot="1">
      <c r="B115" s="21"/>
      <c r="C115" s="22"/>
      <c r="D115" s="22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5"/>
    </row>
    <row r="116" spans="2:17" ht="15.75" thickBot="1">
      <c r="B116" s="26"/>
      <c r="C116" s="27" t="s">
        <v>122</v>
      </c>
      <c r="D116" s="27"/>
      <c r="E116" s="29">
        <f>SUM(E105:E114)</f>
        <v>299</v>
      </c>
      <c r="F116" s="29">
        <f>SUM(F105:F114)</f>
        <v>299</v>
      </c>
      <c r="G116" s="29">
        <f>+F116/E116*100</f>
        <v>100</v>
      </c>
      <c r="H116" s="29">
        <f>SUM(H105:H114)</f>
        <v>0</v>
      </c>
      <c r="I116" s="29">
        <f>SUM(I105:I114)</f>
        <v>772</v>
      </c>
      <c r="J116" s="29">
        <f>SUM(J105:J114)</f>
        <v>520</v>
      </c>
      <c r="K116" s="29">
        <f>+J116/I116*100</f>
        <v>67.35751295336787</v>
      </c>
      <c r="L116" s="29">
        <f>SUM(L105:L114)</f>
        <v>252</v>
      </c>
      <c r="M116" s="29">
        <f>SUM(M105:M114)</f>
        <v>87734</v>
      </c>
      <c r="N116" s="29">
        <f>SUM(N105:N114)</f>
        <v>67880</v>
      </c>
      <c r="O116" s="29">
        <f>SUM(O105:O114)</f>
        <v>80729</v>
      </c>
      <c r="P116" s="29">
        <f>+O116/M116*100</f>
        <v>92.01563817904119</v>
      </c>
      <c r="Q116" s="47"/>
    </row>
    <row r="117" spans="2:17" ht="15">
      <c r="B117" s="42"/>
      <c r="C117" s="43"/>
      <c r="D117" s="43"/>
      <c r="E117" s="44"/>
      <c r="F117" s="44"/>
      <c r="G117" s="44"/>
      <c r="H117" s="45"/>
      <c r="I117" s="45"/>
      <c r="J117" s="45"/>
      <c r="K117" s="45"/>
      <c r="L117" s="45"/>
      <c r="M117" s="42"/>
      <c r="N117" s="42"/>
      <c r="O117" s="42"/>
      <c r="P117" s="42"/>
      <c r="Q117" s="42"/>
    </row>
    <row r="118" spans="2:17" ht="15"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2:17" ht="15">
      <c r="B119" s="288"/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</row>
    <row r="120" spans="2:17" ht="1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2:16" ht="16.5" thickBot="1">
      <c r="B121" s="291" t="s">
        <v>181</v>
      </c>
      <c r="C121" s="291"/>
      <c r="D121" s="291"/>
      <c r="E121" s="291"/>
      <c r="F121" s="291"/>
      <c r="G121" s="291"/>
      <c r="H121" s="291"/>
      <c r="I121" s="31"/>
      <c r="J121" s="31"/>
      <c r="K121" s="31"/>
      <c r="L121" s="31"/>
      <c r="M121" s="289"/>
      <c r="N121" s="289"/>
      <c r="O121" s="289"/>
      <c r="P121" s="35"/>
    </row>
    <row r="122" spans="2:17" ht="15">
      <c r="B122" s="273" t="s">
        <v>176</v>
      </c>
      <c r="C122" s="274"/>
      <c r="D122" s="9"/>
      <c r="E122" s="279" t="s">
        <v>157</v>
      </c>
      <c r="F122" s="280"/>
      <c r="G122" s="280"/>
      <c r="H122" s="281"/>
      <c r="I122" s="279" t="s">
        <v>115</v>
      </c>
      <c r="J122" s="280"/>
      <c r="K122" s="280"/>
      <c r="L122" s="281"/>
      <c r="M122" s="282"/>
      <c r="N122" s="282"/>
      <c r="O122" s="282"/>
      <c r="P122" s="282"/>
      <c r="Q122" s="10" t="s">
        <v>166</v>
      </c>
    </row>
    <row r="123" spans="2:17" ht="15">
      <c r="B123" s="275"/>
      <c r="C123" s="276"/>
      <c r="D123" s="11"/>
      <c r="E123" s="283" t="s">
        <v>116</v>
      </c>
      <c r="F123" s="285" t="s">
        <v>117</v>
      </c>
      <c r="G123" s="285"/>
      <c r="H123" s="286" t="s">
        <v>118</v>
      </c>
      <c r="I123" s="283" t="s">
        <v>116</v>
      </c>
      <c r="J123" s="285" t="s">
        <v>117</v>
      </c>
      <c r="K123" s="285"/>
      <c r="L123" s="286" t="s">
        <v>118</v>
      </c>
      <c r="M123" s="227" t="s">
        <v>226</v>
      </c>
      <c r="N123" s="212" t="s">
        <v>161</v>
      </c>
      <c r="O123" s="213"/>
      <c r="P123" s="214"/>
      <c r="Q123" s="12" t="s">
        <v>161</v>
      </c>
    </row>
    <row r="124" spans="2:17" ht="23.25" thickBot="1">
      <c r="B124" s="277"/>
      <c r="C124" s="278"/>
      <c r="D124" s="13"/>
      <c r="E124" s="284"/>
      <c r="F124" s="14" t="s">
        <v>163</v>
      </c>
      <c r="G124" s="15" t="s">
        <v>119</v>
      </c>
      <c r="H124" s="287"/>
      <c r="I124" s="284"/>
      <c r="J124" s="14" t="s">
        <v>163</v>
      </c>
      <c r="K124" s="15" t="s">
        <v>119</v>
      </c>
      <c r="L124" s="287"/>
      <c r="M124" s="229"/>
      <c r="N124" s="207" t="s">
        <v>240</v>
      </c>
      <c r="O124" s="207" t="s">
        <v>241</v>
      </c>
      <c r="P124" s="208" t="s">
        <v>119</v>
      </c>
      <c r="Q124" s="16" t="s">
        <v>167</v>
      </c>
    </row>
    <row r="125" spans="2:17" ht="15">
      <c r="B125" s="17">
        <v>1</v>
      </c>
      <c r="C125" s="18" t="s">
        <v>133</v>
      </c>
      <c r="D125" s="18"/>
      <c r="E125" s="20">
        <f>+reg5!E87</f>
        <v>30</v>
      </c>
      <c r="F125" s="20">
        <f>+reg5!F87</f>
        <v>30</v>
      </c>
      <c r="G125" s="24">
        <f aca="true" t="shared" si="29" ref="G125:G131">+F125/E125*100</f>
        <v>100</v>
      </c>
      <c r="H125" s="24">
        <f aca="true" t="shared" si="30" ref="H125:H131">+E125-F125</f>
        <v>0</v>
      </c>
      <c r="I125" s="20">
        <f>+reg5!I87</f>
        <v>8</v>
      </c>
      <c r="J125" s="20">
        <f>+reg5!J87</f>
        <v>8</v>
      </c>
      <c r="K125" s="24">
        <f aca="true" t="shared" si="31" ref="K125:K131">+J125/I125*100</f>
        <v>100</v>
      </c>
      <c r="L125" s="24">
        <f aca="true" t="shared" si="32" ref="L125:L131">+I125-J125</f>
        <v>0</v>
      </c>
      <c r="M125" s="20">
        <f>+reg5!M87</f>
        <v>11443</v>
      </c>
      <c r="N125" s="20">
        <f>+reg5!N87</f>
        <v>8597</v>
      </c>
      <c r="O125" s="20">
        <f>+reg5!O87</f>
        <v>9339</v>
      </c>
      <c r="P125" s="24">
        <f aca="true" t="shared" si="33" ref="P125:P131">+O125/M125*100</f>
        <v>81.6132133181858</v>
      </c>
      <c r="Q125" s="46" t="s">
        <v>182</v>
      </c>
    </row>
    <row r="126" spans="2:17" ht="15">
      <c r="B126" s="21">
        <f aca="true" t="shared" si="34" ref="B126:B131">B125+1</f>
        <v>2</v>
      </c>
      <c r="C126" s="22" t="s">
        <v>134</v>
      </c>
      <c r="D126" s="22"/>
      <c r="E126" s="24">
        <f>+reg5!E88</f>
        <v>17</v>
      </c>
      <c r="F126" s="24">
        <f>+reg5!F88</f>
        <v>17</v>
      </c>
      <c r="G126" s="24">
        <f t="shared" si="29"/>
        <v>100</v>
      </c>
      <c r="H126" s="24">
        <f t="shared" si="30"/>
        <v>0</v>
      </c>
      <c r="I126" s="24">
        <f>+reg5!I88</f>
        <v>5</v>
      </c>
      <c r="J126" s="24">
        <f>+reg5!J88</f>
        <v>4</v>
      </c>
      <c r="K126" s="24">
        <f t="shared" si="31"/>
        <v>80</v>
      </c>
      <c r="L126" s="24">
        <f t="shared" si="32"/>
        <v>1</v>
      </c>
      <c r="M126" s="24">
        <f>+reg5!M88</f>
        <v>5881</v>
      </c>
      <c r="N126" s="24">
        <f>+reg5!N88</f>
        <v>4627</v>
      </c>
      <c r="O126" s="24">
        <f>+reg5!O88</f>
        <v>4251</v>
      </c>
      <c r="P126" s="24">
        <f t="shared" si="33"/>
        <v>72.28362523380378</v>
      </c>
      <c r="Q126" s="36" t="s">
        <v>182</v>
      </c>
    </row>
    <row r="127" spans="2:17" ht="15">
      <c r="B127" s="21">
        <f t="shared" si="34"/>
        <v>3</v>
      </c>
      <c r="C127" s="22" t="s">
        <v>34</v>
      </c>
      <c r="D127" s="22"/>
      <c r="E127" s="24">
        <f>+reg5!E89</f>
        <v>33</v>
      </c>
      <c r="F127" s="24">
        <f>+reg5!F89</f>
        <v>33</v>
      </c>
      <c r="G127" s="24">
        <f t="shared" si="29"/>
        <v>100</v>
      </c>
      <c r="H127" s="24">
        <f t="shared" si="30"/>
        <v>0</v>
      </c>
      <c r="I127" s="24">
        <f>+reg5!I89</f>
        <v>5</v>
      </c>
      <c r="J127" s="24">
        <f>+reg5!J89</f>
        <v>4</v>
      </c>
      <c r="K127" s="24">
        <f t="shared" si="31"/>
        <v>80</v>
      </c>
      <c r="L127" s="24">
        <f t="shared" si="32"/>
        <v>1</v>
      </c>
      <c r="M127" s="24">
        <f>+reg5!M89</f>
        <v>9869</v>
      </c>
      <c r="N127" s="24">
        <f>+reg5!N89</f>
        <v>6837</v>
      </c>
      <c r="O127" s="24">
        <f>+reg5!O89</f>
        <v>8417</v>
      </c>
      <c r="P127" s="24">
        <f t="shared" si="33"/>
        <v>85.2872631472287</v>
      </c>
      <c r="Q127" s="36" t="s">
        <v>182</v>
      </c>
    </row>
    <row r="128" spans="2:17" ht="15">
      <c r="B128" s="21">
        <f t="shared" si="34"/>
        <v>4</v>
      </c>
      <c r="C128" s="22" t="s">
        <v>35</v>
      </c>
      <c r="D128" s="22"/>
      <c r="E128" s="24">
        <f>+reg5!E90</f>
        <v>38</v>
      </c>
      <c r="F128" s="24">
        <f>+reg5!F90</f>
        <v>38</v>
      </c>
      <c r="G128" s="24">
        <f t="shared" si="29"/>
        <v>100</v>
      </c>
      <c r="H128" s="24">
        <f t="shared" si="30"/>
        <v>0</v>
      </c>
      <c r="I128" s="24">
        <f>+reg5!I90</f>
        <v>6</v>
      </c>
      <c r="J128" s="24">
        <f>+reg5!J90</f>
        <v>5</v>
      </c>
      <c r="K128" s="24">
        <f t="shared" si="31"/>
        <v>83.33333333333334</v>
      </c>
      <c r="L128" s="24">
        <f t="shared" si="32"/>
        <v>1</v>
      </c>
      <c r="M128" s="24">
        <f>+reg5!M90</f>
        <v>16541</v>
      </c>
      <c r="N128" s="24">
        <f>+reg5!N90</f>
        <v>12212</v>
      </c>
      <c r="O128" s="24">
        <f>+reg5!O90</f>
        <v>12451</v>
      </c>
      <c r="P128" s="24">
        <f t="shared" si="33"/>
        <v>75.27356266247506</v>
      </c>
      <c r="Q128" s="36" t="s">
        <v>182</v>
      </c>
    </row>
    <row r="129" spans="2:17" ht="15">
      <c r="B129" s="21">
        <f t="shared" si="34"/>
        <v>5</v>
      </c>
      <c r="C129" s="22" t="s">
        <v>36</v>
      </c>
      <c r="D129" s="22"/>
      <c r="E129" s="24">
        <f>+reg5!E91</f>
        <v>33</v>
      </c>
      <c r="F129" s="24">
        <f>+reg5!F91</f>
        <v>33</v>
      </c>
      <c r="G129" s="24">
        <f t="shared" si="29"/>
        <v>100</v>
      </c>
      <c r="H129" s="24">
        <f t="shared" si="30"/>
        <v>0</v>
      </c>
      <c r="I129" s="24">
        <f>+reg5!I91</f>
        <v>5</v>
      </c>
      <c r="J129" s="24">
        <f>+reg5!J91</f>
        <v>4</v>
      </c>
      <c r="K129" s="24">
        <f t="shared" si="31"/>
        <v>80</v>
      </c>
      <c r="L129" s="24">
        <f t="shared" si="32"/>
        <v>1</v>
      </c>
      <c r="M129" s="24">
        <f>+reg5!M91</f>
        <v>13589</v>
      </c>
      <c r="N129" s="24">
        <f>+reg5!N91</f>
        <v>9992</v>
      </c>
      <c r="O129" s="24">
        <f>+reg5!O91</f>
        <v>10126</v>
      </c>
      <c r="P129" s="24">
        <f t="shared" si="33"/>
        <v>74.51615277062331</v>
      </c>
      <c r="Q129" s="36" t="s">
        <v>182</v>
      </c>
    </row>
    <row r="130" spans="2:17" ht="15">
      <c r="B130" s="21">
        <f t="shared" si="34"/>
        <v>6</v>
      </c>
      <c r="C130" s="22" t="s">
        <v>37</v>
      </c>
      <c r="D130" s="22"/>
      <c r="E130" s="24">
        <f>+reg5!E92</f>
        <v>36</v>
      </c>
      <c r="F130" s="24">
        <f>+reg5!F92</f>
        <v>36</v>
      </c>
      <c r="G130" s="24">
        <f t="shared" si="29"/>
        <v>100</v>
      </c>
      <c r="H130" s="24">
        <f t="shared" si="30"/>
        <v>0</v>
      </c>
      <c r="I130" s="24">
        <f>+reg5!I92</f>
        <v>28</v>
      </c>
      <c r="J130" s="24">
        <f>+reg5!J92</f>
        <v>25</v>
      </c>
      <c r="K130" s="24">
        <f t="shared" si="31"/>
        <v>89.28571428571429</v>
      </c>
      <c r="L130" s="24">
        <f t="shared" si="32"/>
        <v>3</v>
      </c>
      <c r="M130" s="24">
        <f>+reg5!M92</f>
        <v>21840</v>
      </c>
      <c r="N130" s="24">
        <f>+reg5!N92</f>
        <v>23551</v>
      </c>
      <c r="O130" s="24">
        <f>+reg5!O92</f>
        <v>30262</v>
      </c>
      <c r="P130" s="24">
        <f t="shared" si="33"/>
        <v>138.56227106227107</v>
      </c>
      <c r="Q130" s="36" t="s">
        <v>182</v>
      </c>
    </row>
    <row r="131" spans="2:17" ht="15">
      <c r="B131" s="21">
        <f t="shared" si="34"/>
        <v>7</v>
      </c>
      <c r="C131" s="22" t="s">
        <v>38</v>
      </c>
      <c r="D131" s="22"/>
      <c r="E131" s="24">
        <f>+reg5!E93</f>
        <v>42</v>
      </c>
      <c r="F131" s="24">
        <f>+reg5!F93</f>
        <v>42</v>
      </c>
      <c r="G131" s="24">
        <f t="shared" si="29"/>
        <v>100</v>
      </c>
      <c r="H131" s="24">
        <f t="shared" si="30"/>
        <v>0</v>
      </c>
      <c r="I131" s="24">
        <f>+reg5!I93</f>
        <v>6</v>
      </c>
      <c r="J131" s="24">
        <f>+reg5!J93</f>
        <v>5</v>
      </c>
      <c r="K131" s="24">
        <f t="shared" si="31"/>
        <v>83.33333333333334</v>
      </c>
      <c r="L131" s="24">
        <f t="shared" si="32"/>
        <v>1</v>
      </c>
      <c r="M131" s="24">
        <f>+reg5!M93</f>
        <v>16625</v>
      </c>
      <c r="N131" s="24">
        <f>+reg5!N93</f>
        <v>14348</v>
      </c>
      <c r="O131" s="24">
        <f>+reg5!O93</f>
        <v>16288</v>
      </c>
      <c r="P131" s="24">
        <f t="shared" si="33"/>
        <v>97.97293233082706</v>
      </c>
      <c r="Q131" s="36" t="s">
        <v>182</v>
      </c>
    </row>
    <row r="132" spans="2:17" ht="15.75" thickBot="1">
      <c r="B132" s="49"/>
      <c r="C132" s="22"/>
      <c r="D132" s="22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5"/>
    </row>
    <row r="133" spans="2:17" ht="15.75" thickBot="1">
      <c r="B133" s="26"/>
      <c r="C133" s="27" t="s">
        <v>122</v>
      </c>
      <c r="D133" s="27"/>
      <c r="E133" s="29">
        <f>SUM(E125:E132)</f>
        <v>229</v>
      </c>
      <c r="F133" s="29">
        <f>SUM(F125:F132)</f>
        <v>229</v>
      </c>
      <c r="G133" s="29">
        <f>+F133/E133*100</f>
        <v>100</v>
      </c>
      <c r="H133" s="29">
        <f>SUM(H125:H132)</f>
        <v>0</v>
      </c>
      <c r="I133" s="29">
        <f>SUM(I125:I132)</f>
        <v>63</v>
      </c>
      <c r="J133" s="29">
        <f>SUM(J125:J132)</f>
        <v>55</v>
      </c>
      <c r="K133" s="29">
        <f>+J133/I133*100</f>
        <v>87.3015873015873</v>
      </c>
      <c r="L133" s="29">
        <f>SUM(L125:L132)</f>
        <v>8</v>
      </c>
      <c r="M133" s="29">
        <f>SUM(M125:M132)</f>
        <v>95788</v>
      </c>
      <c r="N133" s="29">
        <f>SUM(N125:N132)</f>
        <v>80164</v>
      </c>
      <c r="O133" s="29">
        <f>SUM(O125:O132)</f>
        <v>91134</v>
      </c>
      <c r="P133" s="29">
        <f>+O133/M133*100</f>
        <v>95.14135382302585</v>
      </c>
      <c r="Q133" s="47"/>
    </row>
    <row r="134" spans="3:12" ht="15">
      <c r="C134" s="31"/>
      <c r="D134" s="31"/>
      <c r="E134" s="32"/>
      <c r="F134" s="32"/>
      <c r="G134" s="32"/>
      <c r="H134" s="33"/>
      <c r="I134" s="33"/>
      <c r="J134" s="33"/>
      <c r="K134" s="33"/>
      <c r="L134" s="33"/>
    </row>
    <row r="135" spans="2:17" ht="15"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</row>
    <row r="136" spans="2:17" ht="15"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</row>
    <row r="137" spans="5:7" ht="15">
      <c r="E137" s="32"/>
      <c r="F137" s="32"/>
      <c r="G137" s="32"/>
    </row>
    <row r="138" spans="2:16" ht="16.5" thickBot="1">
      <c r="B138" s="291" t="s">
        <v>183</v>
      </c>
      <c r="C138" s="291"/>
      <c r="D138" s="291"/>
      <c r="E138" s="291"/>
      <c r="F138" s="291"/>
      <c r="G138" s="291"/>
      <c r="H138" s="291"/>
      <c r="I138" s="31"/>
      <c r="J138" s="31"/>
      <c r="K138" s="31"/>
      <c r="L138" s="31"/>
      <c r="M138" s="289"/>
      <c r="N138" s="289"/>
      <c r="O138" s="289"/>
      <c r="P138" s="35"/>
    </row>
    <row r="139" spans="2:17" ht="15">
      <c r="B139" s="273" t="s">
        <v>176</v>
      </c>
      <c r="C139" s="274"/>
      <c r="D139" s="9"/>
      <c r="E139" s="279" t="s">
        <v>157</v>
      </c>
      <c r="F139" s="280"/>
      <c r="G139" s="280"/>
      <c r="H139" s="281"/>
      <c r="I139" s="279" t="s">
        <v>115</v>
      </c>
      <c r="J139" s="280"/>
      <c r="K139" s="280"/>
      <c r="L139" s="281"/>
      <c r="M139" s="282" t="s">
        <v>158</v>
      </c>
      <c r="N139" s="282"/>
      <c r="O139" s="282"/>
      <c r="P139" s="282"/>
      <c r="Q139" s="10" t="s">
        <v>166</v>
      </c>
    </row>
    <row r="140" spans="2:17" ht="15">
      <c r="B140" s="275"/>
      <c r="C140" s="276"/>
      <c r="D140" s="11"/>
      <c r="E140" s="283" t="s">
        <v>116</v>
      </c>
      <c r="F140" s="285" t="s">
        <v>117</v>
      </c>
      <c r="G140" s="285"/>
      <c r="H140" s="286" t="s">
        <v>118</v>
      </c>
      <c r="I140" s="283" t="s">
        <v>116</v>
      </c>
      <c r="J140" s="285" t="s">
        <v>117</v>
      </c>
      <c r="K140" s="285"/>
      <c r="L140" s="286" t="s">
        <v>118</v>
      </c>
      <c r="M140" s="227" t="s">
        <v>226</v>
      </c>
      <c r="N140" s="212" t="s">
        <v>161</v>
      </c>
      <c r="O140" s="213"/>
      <c r="P140" s="214"/>
      <c r="Q140" s="12" t="s">
        <v>161</v>
      </c>
    </row>
    <row r="141" spans="2:17" ht="23.25" thickBot="1">
      <c r="B141" s="277"/>
      <c r="C141" s="278"/>
      <c r="D141" s="13"/>
      <c r="E141" s="284"/>
      <c r="F141" s="14" t="s">
        <v>163</v>
      </c>
      <c r="G141" s="15" t="s">
        <v>119</v>
      </c>
      <c r="H141" s="287"/>
      <c r="I141" s="284"/>
      <c r="J141" s="14" t="s">
        <v>163</v>
      </c>
      <c r="K141" s="15" t="s">
        <v>119</v>
      </c>
      <c r="L141" s="287"/>
      <c r="M141" s="229"/>
      <c r="N141" s="207" t="s">
        <v>240</v>
      </c>
      <c r="O141" s="207" t="s">
        <v>241</v>
      </c>
      <c r="P141" s="208" t="s">
        <v>119</v>
      </c>
      <c r="Q141" s="16" t="s">
        <v>167</v>
      </c>
    </row>
    <row r="142" spans="2:17" ht="15">
      <c r="B142" s="17">
        <v>1</v>
      </c>
      <c r="C142" s="18" t="s">
        <v>90</v>
      </c>
      <c r="D142" s="18"/>
      <c r="E142" s="20">
        <f>+reg5!E129</f>
        <v>56</v>
      </c>
      <c r="F142" s="20">
        <f>+reg5!F129</f>
        <v>56</v>
      </c>
      <c r="G142" s="24">
        <f aca="true" t="shared" si="35" ref="G142:G147">+F142/E142*100</f>
        <v>100</v>
      </c>
      <c r="H142" s="24">
        <f aca="true" t="shared" si="36" ref="H142:H147">+E142-F142</f>
        <v>0</v>
      </c>
      <c r="I142" s="20">
        <f>+reg5!I129</f>
        <v>20</v>
      </c>
      <c r="J142" s="20">
        <f>+reg5!J129</f>
        <v>13</v>
      </c>
      <c r="K142" s="24">
        <f aca="true" t="shared" si="37" ref="K142:K147">+J142/I142*100</f>
        <v>65</v>
      </c>
      <c r="L142" s="24">
        <f aca="true" t="shared" si="38" ref="L142:L147">+I142-J142</f>
        <v>7</v>
      </c>
      <c r="M142" s="20">
        <f>+reg5!M129</f>
        <v>14365</v>
      </c>
      <c r="N142" s="20">
        <f>+reg5!N129</f>
        <v>7463</v>
      </c>
      <c r="O142" s="20">
        <f>+reg5!O129</f>
        <v>12120</v>
      </c>
      <c r="P142" s="24">
        <f aca="true" t="shared" si="39" ref="P142:P147">+O142/M142*100</f>
        <v>84.37173686042463</v>
      </c>
      <c r="Q142" s="46" t="s">
        <v>184</v>
      </c>
    </row>
    <row r="143" spans="2:17" ht="15">
      <c r="B143" s="21">
        <f>B142+1</f>
        <v>2</v>
      </c>
      <c r="C143" s="22" t="s">
        <v>46</v>
      </c>
      <c r="D143" s="22"/>
      <c r="E143" s="24">
        <f>+reg5!E130</f>
        <v>18</v>
      </c>
      <c r="F143" s="24">
        <f>+reg5!F130</f>
        <v>18</v>
      </c>
      <c r="G143" s="24">
        <f t="shared" si="35"/>
        <v>100</v>
      </c>
      <c r="H143" s="24">
        <f t="shared" si="36"/>
        <v>0</v>
      </c>
      <c r="I143" s="24">
        <f>+reg5!I130</f>
        <v>16</v>
      </c>
      <c r="J143" s="24">
        <f>+reg5!J130</f>
        <v>12</v>
      </c>
      <c r="K143" s="24">
        <f t="shared" si="37"/>
        <v>75</v>
      </c>
      <c r="L143" s="24">
        <f t="shared" si="38"/>
        <v>4</v>
      </c>
      <c r="M143" s="24">
        <f>+reg5!M130</f>
        <v>8104</v>
      </c>
      <c r="N143" s="24">
        <f>+reg5!N130</f>
        <v>5949</v>
      </c>
      <c r="O143" s="24">
        <f>+reg5!O130</f>
        <v>7451</v>
      </c>
      <c r="P143" s="24">
        <f t="shared" si="39"/>
        <v>91.94225074037512</v>
      </c>
      <c r="Q143" s="36" t="s">
        <v>184</v>
      </c>
    </row>
    <row r="144" spans="2:17" ht="15">
      <c r="B144" s="21">
        <f>B143+1</f>
        <v>3</v>
      </c>
      <c r="C144" s="22" t="s">
        <v>47</v>
      </c>
      <c r="D144" s="22"/>
      <c r="E144" s="24">
        <f>+reg5!E131</f>
        <v>29</v>
      </c>
      <c r="F144" s="24">
        <f>+reg5!F131</f>
        <v>29</v>
      </c>
      <c r="G144" s="24">
        <f t="shared" si="35"/>
        <v>100</v>
      </c>
      <c r="H144" s="24">
        <f t="shared" si="36"/>
        <v>0</v>
      </c>
      <c r="I144" s="24">
        <f>+reg5!I131</f>
        <v>17</v>
      </c>
      <c r="J144" s="24">
        <f>+reg5!J131</f>
        <v>16</v>
      </c>
      <c r="K144" s="24">
        <f t="shared" si="37"/>
        <v>94.11764705882352</v>
      </c>
      <c r="L144" s="24">
        <f t="shared" si="38"/>
        <v>1</v>
      </c>
      <c r="M144" s="24">
        <f>+reg5!M131</f>
        <v>9765</v>
      </c>
      <c r="N144" s="24">
        <f>+reg5!N131</f>
        <v>6607</v>
      </c>
      <c r="O144" s="24">
        <f>+reg5!O131</f>
        <v>8501</v>
      </c>
      <c r="P144" s="24">
        <f t="shared" si="39"/>
        <v>87.0558115719406</v>
      </c>
      <c r="Q144" s="36" t="s">
        <v>184</v>
      </c>
    </row>
    <row r="145" spans="2:17" ht="15">
      <c r="B145" s="21">
        <f>B144+1</f>
        <v>4</v>
      </c>
      <c r="C145" s="22" t="s">
        <v>139</v>
      </c>
      <c r="D145" s="22"/>
      <c r="E145" s="24">
        <f>+reg5!E132</f>
        <v>23</v>
      </c>
      <c r="F145" s="24">
        <f>+reg5!F132</f>
        <v>23</v>
      </c>
      <c r="G145" s="24">
        <f t="shared" si="35"/>
        <v>100</v>
      </c>
      <c r="H145" s="24">
        <f t="shared" si="36"/>
        <v>0</v>
      </c>
      <c r="I145" s="24">
        <f>+reg5!I132</f>
        <v>5</v>
      </c>
      <c r="J145" s="24">
        <f>+reg5!J132</f>
        <v>5</v>
      </c>
      <c r="K145" s="24">
        <f t="shared" si="37"/>
        <v>100</v>
      </c>
      <c r="L145" s="24">
        <f t="shared" si="38"/>
        <v>0</v>
      </c>
      <c r="M145" s="24">
        <f>+reg5!M132</f>
        <v>7516</v>
      </c>
      <c r="N145" s="24">
        <f>+reg5!N132</f>
        <v>5796</v>
      </c>
      <c r="O145" s="24">
        <f>+reg5!O132</f>
        <v>7347</v>
      </c>
      <c r="P145" s="24">
        <f t="shared" si="39"/>
        <v>97.75146354443854</v>
      </c>
      <c r="Q145" s="36" t="s">
        <v>184</v>
      </c>
    </row>
    <row r="146" spans="2:17" ht="15">
      <c r="B146" s="21">
        <f>B145+1</f>
        <v>5</v>
      </c>
      <c r="C146" s="22" t="s">
        <v>140</v>
      </c>
      <c r="D146" s="22"/>
      <c r="E146" s="24">
        <f>+reg5!E133</f>
        <v>47</v>
      </c>
      <c r="F146" s="24">
        <f>+reg5!F133</f>
        <v>47</v>
      </c>
      <c r="G146" s="24">
        <f t="shared" si="35"/>
        <v>100</v>
      </c>
      <c r="H146" s="24">
        <f t="shared" si="36"/>
        <v>0</v>
      </c>
      <c r="I146" s="24">
        <f>+reg5!I133</f>
        <v>49</v>
      </c>
      <c r="J146" s="24">
        <f>+reg5!J133</f>
        <v>49</v>
      </c>
      <c r="K146" s="24">
        <f t="shared" si="37"/>
        <v>100</v>
      </c>
      <c r="L146" s="24">
        <f t="shared" si="38"/>
        <v>0</v>
      </c>
      <c r="M146" s="24">
        <f>+reg5!M133</f>
        <v>27702</v>
      </c>
      <c r="N146" s="24">
        <f>+reg5!N133</f>
        <v>19012</v>
      </c>
      <c r="O146" s="24">
        <f>+reg5!O133</f>
        <v>26534</v>
      </c>
      <c r="P146" s="24">
        <f t="shared" si="39"/>
        <v>95.78369792794744</v>
      </c>
      <c r="Q146" s="36" t="s">
        <v>184</v>
      </c>
    </row>
    <row r="147" spans="2:17" ht="15">
      <c r="B147" s="21">
        <f>B146+1</f>
        <v>6</v>
      </c>
      <c r="C147" s="22" t="s">
        <v>48</v>
      </c>
      <c r="D147" s="22"/>
      <c r="E147" s="24">
        <f>+reg5!E134</f>
        <v>25</v>
      </c>
      <c r="F147" s="24">
        <f>+reg5!F134</f>
        <v>25</v>
      </c>
      <c r="G147" s="24">
        <f t="shared" si="35"/>
        <v>100</v>
      </c>
      <c r="H147" s="24">
        <f t="shared" si="36"/>
        <v>0</v>
      </c>
      <c r="I147" s="24">
        <f>+reg5!I134</f>
        <v>19</v>
      </c>
      <c r="J147" s="24">
        <f>+reg5!J134</f>
        <v>13</v>
      </c>
      <c r="K147" s="24">
        <f t="shared" si="37"/>
        <v>68.42105263157895</v>
      </c>
      <c r="L147" s="24">
        <f t="shared" si="38"/>
        <v>6</v>
      </c>
      <c r="M147" s="24">
        <f>+reg5!M134</f>
        <v>11016</v>
      </c>
      <c r="N147" s="24">
        <f>+reg5!N134</f>
        <v>8679</v>
      </c>
      <c r="O147" s="24">
        <f>+reg5!O134</f>
        <v>11035</v>
      </c>
      <c r="P147" s="24">
        <f t="shared" si="39"/>
        <v>100.1724763979666</v>
      </c>
      <c r="Q147" s="36" t="s">
        <v>184</v>
      </c>
    </row>
    <row r="148" spans="2:17" ht="15.75" thickBot="1">
      <c r="B148" s="21"/>
      <c r="C148" s="22"/>
      <c r="D148" s="22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5"/>
    </row>
    <row r="149" spans="2:17" ht="15.75" thickBot="1">
      <c r="B149" s="26"/>
      <c r="C149" s="27" t="s">
        <v>122</v>
      </c>
      <c r="D149" s="27"/>
      <c r="E149" s="29">
        <f>SUM(E142:E147)</f>
        <v>198</v>
      </c>
      <c r="F149" s="29">
        <f>SUM(F142:F147)</f>
        <v>198</v>
      </c>
      <c r="G149" s="29">
        <f>+F149/E149*100</f>
        <v>100</v>
      </c>
      <c r="H149" s="29">
        <f>SUM(H142:H147)</f>
        <v>0</v>
      </c>
      <c r="I149" s="29">
        <f>SUM(I142:I147)</f>
        <v>126</v>
      </c>
      <c r="J149" s="29">
        <f>SUM(J142:J147)</f>
        <v>108</v>
      </c>
      <c r="K149" s="29">
        <f>+J149/I149*100</f>
        <v>85.71428571428571</v>
      </c>
      <c r="L149" s="29">
        <f>SUM(L142:L147)</f>
        <v>18</v>
      </c>
      <c r="M149" s="29">
        <f>SUM(M142:M147)</f>
        <v>78468</v>
      </c>
      <c r="N149" s="29">
        <f>SUM(N142:N147)</f>
        <v>53506</v>
      </c>
      <c r="O149" s="29">
        <f>SUM(O142:O147)</f>
        <v>72988</v>
      </c>
      <c r="P149" s="29">
        <f>+O149/M149*100</f>
        <v>93.01626140592343</v>
      </c>
      <c r="Q149" s="47"/>
    </row>
    <row r="150" spans="2:17" ht="15">
      <c r="B150" s="42"/>
      <c r="C150" s="43"/>
      <c r="D150" s="43"/>
      <c r="E150" s="44"/>
      <c r="F150" s="44"/>
      <c r="G150" s="44"/>
      <c r="H150" s="45"/>
      <c r="I150" s="45"/>
      <c r="J150" s="45"/>
      <c r="K150" s="45"/>
      <c r="L150" s="45"/>
      <c r="M150" s="42"/>
      <c r="N150" s="42"/>
      <c r="O150" s="42"/>
      <c r="P150" s="42"/>
      <c r="Q150" s="42"/>
    </row>
    <row r="151" spans="2:17" ht="15"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</row>
    <row r="152" spans="2:17" ht="15"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</row>
    <row r="153" spans="2:17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2:16" ht="16.5" thickBot="1">
      <c r="B154" s="291" t="s">
        <v>185</v>
      </c>
      <c r="C154" s="291"/>
      <c r="D154" s="291"/>
      <c r="E154" s="291"/>
      <c r="F154" s="291"/>
      <c r="G154" s="291"/>
      <c r="H154" s="291"/>
      <c r="I154" s="31"/>
      <c r="J154" s="31"/>
      <c r="K154" s="31"/>
      <c r="L154" s="31"/>
      <c r="M154" s="289"/>
      <c r="N154" s="289"/>
      <c r="O154" s="289"/>
      <c r="P154" s="35"/>
    </row>
    <row r="155" spans="2:17" ht="15">
      <c r="B155" s="273" t="s">
        <v>176</v>
      </c>
      <c r="C155" s="274"/>
      <c r="D155" s="9"/>
      <c r="E155" s="279" t="s">
        <v>157</v>
      </c>
      <c r="F155" s="280"/>
      <c r="G155" s="280"/>
      <c r="H155" s="281"/>
      <c r="I155" s="279" t="s">
        <v>115</v>
      </c>
      <c r="J155" s="280"/>
      <c r="K155" s="280"/>
      <c r="L155" s="281"/>
      <c r="M155" s="282" t="s">
        <v>158</v>
      </c>
      <c r="N155" s="282"/>
      <c r="O155" s="282"/>
      <c r="P155" s="282"/>
      <c r="Q155" s="10" t="s">
        <v>166</v>
      </c>
    </row>
    <row r="156" spans="2:17" ht="15">
      <c r="B156" s="275"/>
      <c r="C156" s="276"/>
      <c r="D156" s="11"/>
      <c r="E156" s="283" t="s">
        <v>116</v>
      </c>
      <c r="F156" s="285" t="s">
        <v>117</v>
      </c>
      <c r="G156" s="285"/>
      <c r="H156" s="286" t="s">
        <v>118</v>
      </c>
      <c r="I156" s="283" t="s">
        <v>116</v>
      </c>
      <c r="J156" s="285" t="s">
        <v>117</v>
      </c>
      <c r="K156" s="285"/>
      <c r="L156" s="286" t="s">
        <v>118</v>
      </c>
      <c r="M156" s="227" t="s">
        <v>226</v>
      </c>
      <c r="N156" s="212" t="s">
        <v>161</v>
      </c>
      <c r="O156" s="213"/>
      <c r="P156" s="214"/>
      <c r="Q156" s="12" t="s">
        <v>161</v>
      </c>
    </row>
    <row r="157" spans="2:17" ht="23.25" thickBot="1">
      <c r="B157" s="277"/>
      <c r="C157" s="278"/>
      <c r="D157" s="13"/>
      <c r="E157" s="284"/>
      <c r="F157" s="14" t="s">
        <v>163</v>
      </c>
      <c r="G157" s="15" t="s">
        <v>119</v>
      </c>
      <c r="H157" s="287"/>
      <c r="I157" s="284"/>
      <c r="J157" s="14" t="s">
        <v>163</v>
      </c>
      <c r="K157" s="15" t="s">
        <v>119</v>
      </c>
      <c r="L157" s="287"/>
      <c r="M157" s="229"/>
      <c r="N157" s="207" t="s">
        <v>240</v>
      </c>
      <c r="O157" s="207" t="s">
        <v>241</v>
      </c>
      <c r="P157" s="208" t="s">
        <v>119</v>
      </c>
      <c r="Q157" s="16" t="s">
        <v>167</v>
      </c>
    </row>
    <row r="158" spans="2:17" ht="15">
      <c r="B158" s="17">
        <v>1</v>
      </c>
      <c r="C158" s="18" t="s">
        <v>49</v>
      </c>
      <c r="D158" s="18"/>
      <c r="E158" s="20">
        <f>+reg5!E136</f>
        <v>50</v>
      </c>
      <c r="F158" s="20">
        <f>+reg5!F136</f>
        <v>50</v>
      </c>
      <c r="G158" s="24">
        <f>+F158/E158*100</f>
        <v>100</v>
      </c>
      <c r="H158" s="24">
        <f>+E158-F158</f>
        <v>0</v>
      </c>
      <c r="I158" s="20">
        <f>+reg5!I136</f>
        <v>17</v>
      </c>
      <c r="J158" s="20">
        <f>+reg5!J136</f>
        <v>10</v>
      </c>
      <c r="K158" s="24">
        <f>+J158/I158*100</f>
        <v>58.82352941176471</v>
      </c>
      <c r="L158" s="24">
        <f>+I158-J158</f>
        <v>7</v>
      </c>
      <c r="M158" s="20">
        <f>+reg5!M136</f>
        <v>14788</v>
      </c>
      <c r="N158" s="20"/>
      <c r="O158" s="20">
        <f>+reg5!O136</f>
        <v>13736</v>
      </c>
      <c r="P158" s="24">
        <f>+O158/M158*100</f>
        <v>92.88612388423046</v>
      </c>
      <c r="Q158" s="46" t="s">
        <v>184</v>
      </c>
    </row>
    <row r="159" spans="2:17" ht="15">
      <c r="B159" s="21">
        <f>B158+1</f>
        <v>2</v>
      </c>
      <c r="C159" s="22" t="s">
        <v>141</v>
      </c>
      <c r="D159" s="22"/>
      <c r="E159" s="24">
        <f>+reg5!E137</f>
        <v>54</v>
      </c>
      <c r="F159" s="24">
        <f>+reg5!F137</f>
        <v>54</v>
      </c>
      <c r="G159" s="24">
        <f>+F159/E159*100</f>
        <v>100</v>
      </c>
      <c r="H159" s="24">
        <f>+E159-F159</f>
        <v>0</v>
      </c>
      <c r="I159" s="24">
        <f>+reg5!I137</f>
        <v>27</v>
      </c>
      <c r="J159" s="24">
        <f>+reg5!J137</f>
        <v>19</v>
      </c>
      <c r="K159" s="24">
        <f>+J159/I159*100</f>
        <v>70.37037037037037</v>
      </c>
      <c r="L159" s="24">
        <f>+I159-J159</f>
        <v>8</v>
      </c>
      <c r="M159" s="24">
        <f>+reg5!M137</f>
        <v>27648</v>
      </c>
      <c r="N159" s="24"/>
      <c r="O159" s="24">
        <f>+reg5!O137</f>
        <v>30562</v>
      </c>
      <c r="P159" s="24">
        <f>+O159/M159*100</f>
        <v>110.5396412037037</v>
      </c>
      <c r="Q159" s="36" t="s">
        <v>184</v>
      </c>
    </row>
    <row r="160" spans="2:17" ht="15">
      <c r="B160" s="21">
        <f>B159+1</f>
        <v>3</v>
      </c>
      <c r="C160" s="22" t="s">
        <v>4</v>
      </c>
      <c r="D160" s="22"/>
      <c r="E160" s="24">
        <f>+reg5!E138</f>
        <v>70</v>
      </c>
      <c r="F160" s="24">
        <f>+reg5!F138</f>
        <v>70</v>
      </c>
      <c r="G160" s="24">
        <f>+F160/E160*100</f>
        <v>100</v>
      </c>
      <c r="H160" s="24">
        <f>+E160-F160</f>
        <v>0</v>
      </c>
      <c r="I160" s="24">
        <f>+reg5!I138</f>
        <v>38</v>
      </c>
      <c r="J160" s="24">
        <f>+reg5!J138</f>
        <v>34</v>
      </c>
      <c r="K160" s="24">
        <f>+J160/I160*100</f>
        <v>89.47368421052632</v>
      </c>
      <c r="L160" s="24">
        <f>+I160-J160</f>
        <v>4</v>
      </c>
      <c r="M160" s="24">
        <f>+reg5!M138</f>
        <v>41742</v>
      </c>
      <c r="N160" s="24"/>
      <c r="O160" s="24">
        <f>+reg5!O138</f>
        <v>47544</v>
      </c>
      <c r="P160" s="24">
        <f>+O160/M160*100</f>
        <v>113.89966939772891</v>
      </c>
      <c r="Q160" s="36" t="s">
        <v>184</v>
      </c>
    </row>
    <row r="161" spans="2:17" ht="15">
      <c r="B161" s="21">
        <f>B160+1</f>
        <v>4</v>
      </c>
      <c r="C161" s="22" t="s">
        <v>53</v>
      </c>
      <c r="D161" s="22"/>
      <c r="E161" s="24">
        <f>+reg5!E139</f>
        <v>15</v>
      </c>
      <c r="F161" s="24">
        <f>+reg5!F139</f>
        <v>15</v>
      </c>
      <c r="G161" s="24">
        <f>+F161/E161*100</f>
        <v>100</v>
      </c>
      <c r="H161" s="24">
        <f>+E161-F161</f>
        <v>0</v>
      </c>
      <c r="I161" s="24">
        <f>+reg5!I139</f>
        <v>8</v>
      </c>
      <c r="J161" s="24">
        <f>+reg5!J139</f>
        <v>7</v>
      </c>
      <c r="K161" s="24">
        <f>+J161/I161*100</f>
        <v>87.5</v>
      </c>
      <c r="L161" s="24">
        <f>+I161-J161</f>
        <v>1</v>
      </c>
      <c r="M161" s="24">
        <f>+reg5!M139</f>
        <v>5101</v>
      </c>
      <c r="N161" s="24"/>
      <c r="O161" s="24">
        <f>+reg5!O139</f>
        <v>4923</v>
      </c>
      <c r="P161" s="24">
        <f>+O161/M161*100</f>
        <v>96.51048813958047</v>
      </c>
      <c r="Q161" s="36" t="s">
        <v>184</v>
      </c>
    </row>
    <row r="162" spans="2:17" ht="15">
      <c r="B162" s="21">
        <f>B161+1</f>
        <v>5</v>
      </c>
      <c r="C162" s="22" t="s">
        <v>57</v>
      </c>
      <c r="D162" s="22"/>
      <c r="E162" s="24">
        <f>+reg5!E140</f>
        <v>34</v>
      </c>
      <c r="F162" s="24">
        <f>+reg5!F140</f>
        <v>34</v>
      </c>
      <c r="G162" s="24">
        <f>+F162/E162*100</f>
        <v>100</v>
      </c>
      <c r="H162" s="24">
        <f>+E162-F162</f>
        <v>0</v>
      </c>
      <c r="I162" s="24">
        <f>+reg5!I140</f>
        <v>3</v>
      </c>
      <c r="J162" s="24">
        <f>+reg5!J140</f>
        <v>2</v>
      </c>
      <c r="K162" s="24">
        <f>+J162/I162*100</f>
        <v>66.66666666666666</v>
      </c>
      <c r="L162" s="24">
        <f>+I162-J162</f>
        <v>1</v>
      </c>
      <c r="M162" s="24">
        <f>+reg5!M140</f>
        <v>7401</v>
      </c>
      <c r="N162" s="24"/>
      <c r="O162" s="24">
        <f>+reg5!O140</f>
        <v>5383</v>
      </c>
      <c r="P162" s="24">
        <f>+O162/M162*100</f>
        <v>72.733414403459</v>
      </c>
      <c r="Q162" s="36" t="s">
        <v>184</v>
      </c>
    </row>
    <row r="163" spans="2:17" ht="15.75" thickBot="1">
      <c r="B163" s="21"/>
      <c r="C163" s="22"/>
      <c r="D163" s="22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5"/>
    </row>
    <row r="164" spans="2:17" ht="15.75" thickBot="1">
      <c r="B164" s="26"/>
      <c r="C164" s="27" t="s">
        <v>122</v>
      </c>
      <c r="D164" s="27"/>
      <c r="E164" s="29">
        <f>SUM(E158:E162)</f>
        <v>223</v>
      </c>
      <c r="F164" s="29">
        <f>SUM(F158:F162)</f>
        <v>223</v>
      </c>
      <c r="G164" s="29">
        <f>+F164/E164*100</f>
        <v>100</v>
      </c>
      <c r="H164" s="29">
        <f>SUM(H158:H162)</f>
        <v>0</v>
      </c>
      <c r="I164" s="29">
        <f>SUM(I158:I162)</f>
        <v>93</v>
      </c>
      <c r="J164" s="29">
        <f>SUM(J158:J162)</f>
        <v>72</v>
      </c>
      <c r="K164" s="29">
        <f>+J164/I164*100</f>
        <v>77.41935483870968</v>
      </c>
      <c r="L164" s="29">
        <f>SUM(L158:L162)</f>
        <v>21</v>
      </c>
      <c r="M164" s="29">
        <f>SUM(M158:M162)</f>
        <v>96680</v>
      </c>
      <c r="N164" s="29"/>
      <c r="O164" s="29">
        <f>SUM(O158:O162)</f>
        <v>102148</v>
      </c>
      <c r="P164" s="29">
        <f>+O164/M164*100</f>
        <v>105.6557716177079</v>
      </c>
      <c r="Q164" s="47"/>
    </row>
    <row r="165" spans="2:17" ht="15">
      <c r="B165" s="42"/>
      <c r="C165" s="43"/>
      <c r="D165" s="43"/>
      <c r="E165" s="44"/>
      <c r="F165" s="44"/>
      <c r="G165" s="44"/>
      <c r="H165" s="45"/>
      <c r="I165" s="45"/>
      <c r="J165" s="45"/>
      <c r="K165" s="45"/>
      <c r="L165" s="45"/>
      <c r="M165" s="42"/>
      <c r="N165" s="42"/>
      <c r="O165" s="42"/>
      <c r="P165" s="42"/>
      <c r="Q165" s="42"/>
    </row>
    <row r="166" spans="2:17" ht="15"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</row>
    <row r="167" spans="2:17" ht="15"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</row>
    <row r="168" spans="2:17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2:16" ht="16.5" thickBot="1">
      <c r="B169" s="291" t="s">
        <v>186</v>
      </c>
      <c r="C169" s="291"/>
      <c r="D169" s="291"/>
      <c r="E169" s="291"/>
      <c r="F169" s="291"/>
      <c r="G169" s="291"/>
      <c r="H169" s="291"/>
      <c r="I169" s="31"/>
      <c r="J169" s="31"/>
      <c r="K169" s="31"/>
      <c r="L169" s="31"/>
      <c r="M169" s="289"/>
      <c r="N169" s="289"/>
      <c r="O169" s="289"/>
      <c r="P169" s="35"/>
    </row>
    <row r="170" spans="2:17" ht="15">
      <c r="B170" s="273" t="s">
        <v>176</v>
      </c>
      <c r="C170" s="274"/>
      <c r="D170" s="9"/>
      <c r="E170" s="279" t="s">
        <v>157</v>
      </c>
      <c r="F170" s="280"/>
      <c r="G170" s="280"/>
      <c r="H170" s="281"/>
      <c r="I170" s="279" t="s">
        <v>115</v>
      </c>
      <c r="J170" s="280"/>
      <c r="K170" s="280"/>
      <c r="L170" s="281"/>
      <c r="M170" s="282" t="s">
        <v>158</v>
      </c>
      <c r="N170" s="282"/>
      <c r="O170" s="282"/>
      <c r="P170" s="282"/>
      <c r="Q170" s="10" t="s">
        <v>166</v>
      </c>
    </row>
    <row r="171" spans="2:17" ht="15">
      <c r="B171" s="275"/>
      <c r="C171" s="276"/>
      <c r="D171" s="11"/>
      <c r="E171" s="283" t="s">
        <v>116</v>
      </c>
      <c r="F171" s="285" t="s">
        <v>117</v>
      </c>
      <c r="G171" s="285"/>
      <c r="H171" s="286" t="s">
        <v>118</v>
      </c>
      <c r="I171" s="283" t="s">
        <v>116</v>
      </c>
      <c r="J171" s="285" t="s">
        <v>117</v>
      </c>
      <c r="K171" s="285"/>
      <c r="L171" s="286" t="s">
        <v>118</v>
      </c>
      <c r="M171" s="227" t="s">
        <v>226</v>
      </c>
      <c r="N171" s="212" t="s">
        <v>161</v>
      </c>
      <c r="O171" s="213"/>
      <c r="P171" s="214"/>
      <c r="Q171" s="12" t="s">
        <v>161</v>
      </c>
    </row>
    <row r="172" spans="2:17" ht="23.25" thickBot="1">
      <c r="B172" s="277"/>
      <c r="C172" s="278"/>
      <c r="D172" s="13"/>
      <c r="E172" s="284"/>
      <c r="F172" s="14" t="s">
        <v>163</v>
      </c>
      <c r="G172" s="15" t="s">
        <v>119</v>
      </c>
      <c r="H172" s="287"/>
      <c r="I172" s="284"/>
      <c r="J172" s="14" t="s">
        <v>163</v>
      </c>
      <c r="K172" s="15" t="s">
        <v>119</v>
      </c>
      <c r="L172" s="287"/>
      <c r="M172" s="229"/>
      <c r="N172" s="207" t="s">
        <v>240</v>
      </c>
      <c r="O172" s="207" t="s">
        <v>241</v>
      </c>
      <c r="P172" s="208" t="s">
        <v>119</v>
      </c>
      <c r="Q172" s="16" t="s">
        <v>167</v>
      </c>
    </row>
    <row r="173" spans="2:17" ht="15">
      <c r="B173" s="17">
        <v>1</v>
      </c>
      <c r="C173" s="18" t="s">
        <v>50</v>
      </c>
      <c r="D173" s="18"/>
      <c r="E173" s="20">
        <f>+reg5!E142</f>
        <v>44</v>
      </c>
      <c r="F173" s="20">
        <f>+reg5!F142</f>
        <v>44</v>
      </c>
      <c r="G173" s="24">
        <f aca="true" t="shared" si="40" ref="G173:G179">+F173/E173*100</f>
        <v>100</v>
      </c>
      <c r="H173" s="24">
        <f aca="true" t="shared" si="41" ref="H173:H179">+E173-F173</f>
        <v>0</v>
      </c>
      <c r="I173" s="20">
        <f>+reg5!I142</f>
        <v>54</v>
      </c>
      <c r="J173" s="20">
        <f>+reg5!J142</f>
        <v>21</v>
      </c>
      <c r="K173" s="24">
        <f aca="true" t="shared" si="42" ref="K173:K179">+J173/I173*100</f>
        <v>38.88888888888889</v>
      </c>
      <c r="L173" s="24">
        <f aca="true" t="shared" si="43" ref="L173:L179">+I173-J173</f>
        <v>33</v>
      </c>
      <c r="M173" s="20">
        <f>+reg5!M142</f>
        <v>18239</v>
      </c>
      <c r="N173" s="20">
        <f>+reg5!N142</f>
        <v>13297</v>
      </c>
      <c r="O173" s="20">
        <f>+reg5!O142</f>
        <v>17931</v>
      </c>
      <c r="P173" s="24">
        <f aca="true" t="shared" si="44" ref="P173:P179">+O173/M173*100</f>
        <v>98.31131092713417</v>
      </c>
      <c r="Q173" s="46" t="s">
        <v>184</v>
      </c>
    </row>
    <row r="174" spans="2:17" ht="15">
      <c r="B174" s="21">
        <f aca="true" t="shared" si="45" ref="B174:B179">B173+1</f>
        <v>2</v>
      </c>
      <c r="C174" s="22" t="s">
        <v>51</v>
      </c>
      <c r="D174" s="22"/>
      <c r="E174" s="24">
        <f>+reg5!E143</f>
        <v>23</v>
      </c>
      <c r="F174" s="24">
        <f>+reg5!F143</f>
        <v>23</v>
      </c>
      <c r="G174" s="24">
        <f t="shared" si="40"/>
        <v>100</v>
      </c>
      <c r="H174" s="24">
        <f t="shared" si="41"/>
        <v>0</v>
      </c>
      <c r="I174" s="24">
        <f>+reg5!I143</f>
        <v>1</v>
      </c>
      <c r="J174" s="24">
        <f>+reg5!J143</f>
        <v>1</v>
      </c>
      <c r="K174" s="24">
        <f t="shared" si="42"/>
        <v>100</v>
      </c>
      <c r="L174" s="24">
        <f t="shared" si="43"/>
        <v>0</v>
      </c>
      <c r="M174" s="24">
        <f>+reg5!M143</f>
        <v>3812</v>
      </c>
      <c r="N174" s="24">
        <f>+reg5!N143</f>
        <v>887</v>
      </c>
      <c r="O174" s="24">
        <f>+reg5!O143</f>
        <v>2044</v>
      </c>
      <c r="P174" s="24">
        <f t="shared" si="44"/>
        <v>53.62014690451207</v>
      </c>
      <c r="Q174" s="36" t="s">
        <v>184</v>
      </c>
    </row>
    <row r="175" spans="2:17" ht="15">
      <c r="B175" s="21">
        <f t="shared" si="45"/>
        <v>3</v>
      </c>
      <c r="C175" s="22" t="s">
        <v>52</v>
      </c>
      <c r="D175" s="22"/>
      <c r="E175" s="24">
        <f>+reg5!E144</f>
        <v>47</v>
      </c>
      <c r="F175" s="24">
        <f>+reg5!F144</f>
        <v>47</v>
      </c>
      <c r="G175" s="24">
        <f t="shared" si="40"/>
        <v>100</v>
      </c>
      <c r="H175" s="24">
        <f t="shared" si="41"/>
        <v>0</v>
      </c>
      <c r="I175" s="24">
        <f>+reg5!I144</f>
        <v>17</v>
      </c>
      <c r="J175" s="24">
        <f>+reg5!J144</f>
        <v>16</v>
      </c>
      <c r="K175" s="24">
        <f t="shared" si="42"/>
        <v>94.11764705882352</v>
      </c>
      <c r="L175" s="24">
        <f t="shared" si="43"/>
        <v>1</v>
      </c>
      <c r="M175" s="24">
        <f>+reg5!M144</f>
        <v>15528</v>
      </c>
      <c r="N175" s="24">
        <f>+reg5!N144</f>
        <v>6739</v>
      </c>
      <c r="O175" s="24">
        <f>+reg5!O144</f>
        <v>11837</v>
      </c>
      <c r="P175" s="24">
        <f t="shared" si="44"/>
        <v>76.2300360638846</v>
      </c>
      <c r="Q175" s="36" t="s">
        <v>184</v>
      </c>
    </row>
    <row r="176" spans="2:17" ht="15">
      <c r="B176" s="21">
        <f t="shared" si="45"/>
        <v>4</v>
      </c>
      <c r="C176" s="22" t="s">
        <v>142</v>
      </c>
      <c r="D176" s="22"/>
      <c r="E176" s="24">
        <f>+reg5!E145</f>
        <v>55</v>
      </c>
      <c r="F176" s="24">
        <f>+reg5!F145</f>
        <v>55</v>
      </c>
      <c r="G176" s="24">
        <f t="shared" si="40"/>
        <v>100</v>
      </c>
      <c r="H176" s="24">
        <f t="shared" si="41"/>
        <v>0</v>
      </c>
      <c r="I176" s="24">
        <f>+reg5!I145</f>
        <v>16</v>
      </c>
      <c r="J176" s="24">
        <f>+reg5!J145</f>
        <v>15</v>
      </c>
      <c r="K176" s="24">
        <f t="shared" si="42"/>
        <v>93.75</v>
      </c>
      <c r="L176" s="24">
        <f t="shared" si="43"/>
        <v>1</v>
      </c>
      <c r="M176" s="24">
        <f>+reg5!M145</f>
        <v>22552</v>
      </c>
      <c r="N176" s="24">
        <f>+reg5!N145</f>
        <v>15502</v>
      </c>
      <c r="O176" s="24">
        <f>+reg5!O145</f>
        <v>22955</v>
      </c>
      <c r="P176" s="24">
        <f t="shared" si="44"/>
        <v>101.78698119900673</v>
      </c>
      <c r="Q176" s="36" t="s">
        <v>184</v>
      </c>
    </row>
    <row r="177" spans="2:17" ht="15">
      <c r="B177" s="21">
        <f t="shared" si="45"/>
        <v>5</v>
      </c>
      <c r="C177" s="22" t="s">
        <v>54</v>
      </c>
      <c r="D177" s="22"/>
      <c r="E177" s="24">
        <f>+reg5!E146</f>
        <v>53</v>
      </c>
      <c r="F177" s="24">
        <f>+reg5!F146</f>
        <v>53</v>
      </c>
      <c r="G177" s="24">
        <f t="shared" si="40"/>
        <v>100</v>
      </c>
      <c r="H177" s="24">
        <f t="shared" si="41"/>
        <v>0</v>
      </c>
      <c r="I177" s="24">
        <f>+reg5!I146</f>
        <v>13</v>
      </c>
      <c r="J177" s="24">
        <f>+reg5!J146</f>
        <v>13</v>
      </c>
      <c r="K177" s="24">
        <f t="shared" si="42"/>
        <v>100</v>
      </c>
      <c r="L177" s="24">
        <f t="shared" si="43"/>
        <v>0</v>
      </c>
      <c r="M177" s="24">
        <f>+reg5!M146</f>
        <v>14068</v>
      </c>
      <c r="N177" s="24">
        <f>+reg5!N146</f>
        <v>6627</v>
      </c>
      <c r="O177" s="24">
        <f>+reg5!O146</f>
        <v>12099</v>
      </c>
      <c r="P177" s="24">
        <f t="shared" si="44"/>
        <v>86.00369633210121</v>
      </c>
      <c r="Q177" s="36" t="s">
        <v>184</v>
      </c>
    </row>
    <row r="178" spans="2:17" ht="15">
      <c r="B178" s="21">
        <f t="shared" si="45"/>
        <v>6</v>
      </c>
      <c r="C178" s="22" t="s">
        <v>55</v>
      </c>
      <c r="D178" s="22"/>
      <c r="E178" s="24">
        <f>+reg5!E147</f>
        <v>33</v>
      </c>
      <c r="F178" s="24">
        <f>+reg5!F147</f>
        <v>33</v>
      </c>
      <c r="G178" s="24">
        <f t="shared" si="40"/>
        <v>100</v>
      </c>
      <c r="H178" s="24">
        <f t="shared" si="41"/>
        <v>0</v>
      </c>
      <c r="I178" s="24">
        <f>+reg5!I147</f>
        <v>19</v>
      </c>
      <c r="J178" s="24">
        <f>+reg5!J147</f>
        <v>19</v>
      </c>
      <c r="K178" s="24">
        <f t="shared" si="42"/>
        <v>100</v>
      </c>
      <c r="L178" s="24">
        <f t="shared" si="43"/>
        <v>0</v>
      </c>
      <c r="M178" s="24">
        <f>+reg5!M147</f>
        <v>9467</v>
      </c>
      <c r="N178" s="24">
        <f>+reg5!N147</f>
        <v>4371</v>
      </c>
      <c r="O178" s="24">
        <f>+reg5!O147</f>
        <v>7233</v>
      </c>
      <c r="P178" s="24">
        <f t="shared" si="44"/>
        <v>76.40223935776909</v>
      </c>
      <c r="Q178" s="36" t="s">
        <v>184</v>
      </c>
    </row>
    <row r="179" spans="2:17" ht="15">
      <c r="B179" s="21">
        <f t="shared" si="45"/>
        <v>7</v>
      </c>
      <c r="C179" s="22" t="s">
        <v>56</v>
      </c>
      <c r="D179" s="22"/>
      <c r="E179" s="24">
        <f>+reg5!E148</f>
        <v>44</v>
      </c>
      <c r="F179" s="24">
        <f>+reg5!F148</f>
        <v>44</v>
      </c>
      <c r="G179" s="24">
        <f t="shared" si="40"/>
        <v>100</v>
      </c>
      <c r="H179" s="24">
        <f t="shared" si="41"/>
        <v>0</v>
      </c>
      <c r="I179" s="24">
        <f>+reg5!I148</f>
        <v>9</v>
      </c>
      <c r="J179" s="24">
        <f>+reg5!J148</f>
        <v>8</v>
      </c>
      <c r="K179" s="24">
        <f t="shared" si="42"/>
        <v>88.88888888888889</v>
      </c>
      <c r="L179" s="24">
        <f t="shared" si="43"/>
        <v>1</v>
      </c>
      <c r="M179" s="24">
        <f>+reg5!M148</f>
        <v>18313</v>
      </c>
      <c r="N179" s="24">
        <f>+reg5!N148</f>
        <v>14268</v>
      </c>
      <c r="O179" s="24">
        <f>+reg5!O148</f>
        <v>18764</v>
      </c>
      <c r="P179" s="24">
        <f t="shared" si="44"/>
        <v>102.4627313929995</v>
      </c>
      <c r="Q179" s="36" t="s">
        <v>184</v>
      </c>
    </row>
    <row r="180" spans="2:17" ht="15.75" thickBot="1">
      <c r="B180" s="21"/>
      <c r="C180" s="22"/>
      <c r="D180" s="22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5"/>
    </row>
    <row r="181" spans="2:17" ht="15.75" thickBot="1">
      <c r="B181" s="26"/>
      <c r="C181" s="27" t="s">
        <v>122</v>
      </c>
      <c r="D181" s="27"/>
      <c r="E181" s="29">
        <f>SUM(E173:E180)</f>
        <v>299</v>
      </c>
      <c r="F181" s="29">
        <f>SUM(F173:F180)</f>
        <v>299</v>
      </c>
      <c r="G181" s="29">
        <f>+F181/E181*100</f>
        <v>100</v>
      </c>
      <c r="H181" s="29">
        <f>SUM(H173:H180)</f>
        <v>0</v>
      </c>
      <c r="I181" s="29">
        <f>SUM(I173:I180)</f>
        <v>129</v>
      </c>
      <c r="J181" s="29">
        <f>SUM(J173:J180)</f>
        <v>93</v>
      </c>
      <c r="K181" s="29">
        <f>+J181/I181*100</f>
        <v>72.09302325581395</v>
      </c>
      <c r="L181" s="29">
        <f>SUM(L173:L180)</f>
        <v>36</v>
      </c>
      <c r="M181" s="29">
        <f>SUM(M173:M180)</f>
        <v>101979</v>
      </c>
      <c r="N181" s="29">
        <f>SUM(N173:N180)</f>
        <v>61691</v>
      </c>
      <c r="O181" s="29">
        <f>SUM(O173:O180)</f>
        <v>92863</v>
      </c>
      <c r="P181" s="29">
        <f>+O181/M181*100</f>
        <v>91.06090469606488</v>
      </c>
      <c r="Q181" s="47"/>
    </row>
    <row r="182" spans="2:17" ht="15">
      <c r="B182" s="42"/>
      <c r="C182" s="43"/>
      <c r="D182" s="43"/>
      <c r="E182" s="44"/>
      <c r="F182" s="44"/>
      <c r="G182" s="44"/>
      <c r="H182" s="45"/>
      <c r="I182" s="45"/>
      <c r="J182" s="45"/>
      <c r="K182" s="45"/>
      <c r="L182" s="45"/>
      <c r="M182" s="42"/>
      <c r="N182" s="42"/>
      <c r="O182" s="42"/>
      <c r="P182" s="42"/>
      <c r="Q182" s="42"/>
    </row>
    <row r="183" spans="2:17" ht="15">
      <c r="B183" s="288"/>
      <c r="C183" s="288"/>
      <c r="D183" s="288"/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</row>
    <row r="184" spans="2:17" ht="15">
      <c r="B184" s="288"/>
      <c r="C184" s="288"/>
      <c r="D184" s="288"/>
      <c r="E184" s="288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</row>
    <row r="185" spans="2:12" ht="15">
      <c r="B185" s="7"/>
      <c r="C185" s="7"/>
      <c r="D185" s="7"/>
      <c r="E185" s="8"/>
      <c r="F185" s="8"/>
      <c r="G185" s="8"/>
      <c r="H185" s="7"/>
      <c r="I185" s="7"/>
      <c r="J185" s="7"/>
      <c r="K185" s="7"/>
      <c r="L185" s="7"/>
    </row>
    <row r="186" spans="2:16" s="31" customFormat="1" ht="16.5" thickBot="1">
      <c r="B186" s="290" t="s">
        <v>187</v>
      </c>
      <c r="C186" s="290"/>
      <c r="D186" s="290"/>
      <c r="E186" s="290"/>
      <c r="F186" s="290"/>
      <c r="G186" s="290"/>
      <c r="H186" s="290"/>
      <c r="I186" s="1"/>
      <c r="J186" s="1"/>
      <c r="K186" s="1"/>
      <c r="L186" s="1"/>
      <c r="M186" s="289"/>
      <c r="N186" s="289"/>
      <c r="O186" s="289"/>
      <c r="P186" s="50"/>
    </row>
    <row r="187" spans="2:17" ht="15">
      <c r="B187" s="273" t="s">
        <v>176</v>
      </c>
      <c r="C187" s="274"/>
      <c r="D187" s="9"/>
      <c r="E187" s="279" t="s">
        <v>157</v>
      </c>
      <c r="F187" s="280"/>
      <c r="G187" s="280"/>
      <c r="H187" s="281"/>
      <c r="I187" s="279" t="s">
        <v>115</v>
      </c>
      <c r="J187" s="280"/>
      <c r="K187" s="280"/>
      <c r="L187" s="281"/>
      <c r="M187" s="282" t="s">
        <v>158</v>
      </c>
      <c r="N187" s="282"/>
      <c r="O187" s="282"/>
      <c r="P187" s="282"/>
      <c r="Q187" s="10" t="s">
        <v>166</v>
      </c>
    </row>
    <row r="188" spans="2:17" ht="15">
      <c r="B188" s="275"/>
      <c r="C188" s="276"/>
      <c r="D188" s="11"/>
      <c r="E188" s="283" t="s">
        <v>116</v>
      </c>
      <c r="F188" s="285" t="s">
        <v>117</v>
      </c>
      <c r="G188" s="285"/>
      <c r="H188" s="286" t="s">
        <v>118</v>
      </c>
      <c r="I188" s="283" t="s">
        <v>116</v>
      </c>
      <c r="J188" s="285" t="s">
        <v>117</v>
      </c>
      <c r="K188" s="285"/>
      <c r="L188" s="286" t="s">
        <v>118</v>
      </c>
      <c r="M188" s="227" t="s">
        <v>226</v>
      </c>
      <c r="N188" s="212" t="s">
        <v>161</v>
      </c>
      <c r="O188" s="213"/>
      <c r="P188" s="214"/>
      <c r="Q188" s="12" t="s">
        <v>161</v>
      </c>
    </row>
    <row r="189" spans="2:17" ht="23.25" thickBot="1">
      <c r="B189" s="277"/>
      <c r="C189" s="278"/>
      <c r="D189" s="13"/>
      <c r="E189" s="284"/>
      <c r="F189" s="14" t="s">
        <v>163</v>
      </c>
      <c r="G189" s="15" t="s">
        <v>119</v>
      </c>
      <c r="H189" s="287"/>
      <c r="I189" s="284"/>
      <c r="J189" s="14" t="s">
        <v>163</v>
      </c>
      <c r="K189" s="15" t="s">
        <v>119</v>
      </c>
      <c r="L189" s="287"/>
      <c r="M189" s="229"/>
      <c r="N189" s="207" t="s">
        <v>240</v>
      </c>
      <c r="O189" s="207" t="s">
        <v>241</v>
      </c>
      <c r="P189" s="208" t="s">
        <v>119</v>
      </c>
      <c r="Q189" s="16" t="s">
        <v>167</v>
      </c>
    </row>
    <row r="190" spans="2:17" ht="15">
      <c r="B190" s="17"/>
      <c r="C190" s="18"/>
      <c r="D190" s="18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46"/>
    </row>
    <row r="191" spans="2:17" ht="15">
      <c r="B191" s="21">
        <v>1</v>
      </c>
      <c r="C191" s="22" t="s">
        <v>60</v>
      </c>
      <c r="D191" s="22"/>
      <c r="E191" s="24">
        <f>+reg5!E161</f>
        <v>25</v>
      </c>
      <c r="F191" s="24">
        <f>+reg5!F161</f>
        <v>25</v>
      </c>
      <c r="G191" s="24">
        <f aca="true" t="shared" si="46" ref="G191:G196">+F191/E191*100</f>
        <v>100</v>
      </c>
      <c r="H191" s="24">
        <f aca="true" t="shared" si="47" ref="H191:H196">+E191-F191</f>
        <v>0</v>
      </c>
      <c r="I191" s="24">
        <f>+reg5!I161</f>
        <v>149</v>
      </c>
      <c r="J191" s="24">
        <f>+reg5!J161</f>
        <v>121</v>
      </c>
      <c r="K191" s="24">
        <f aca="true" t="shared" si="48" ref="K191:K196">+J191/I191*100</f>
        <v>81.20805369127517</v>
      </c>
      <c r="L191" s="24">
        <f aca="true" t="shared" si="49" ref="L191:L196">+I191-J191</f>
        <v>28</v>
      </c>
      <c r="M191" s="24">
        <f>+reg5!M161</f>
        <v>7107</v>
      </c>
      <c r="N191" s="24">
        <f>+reg5!N161</f>
        <v>7797</v>
      </c>
      <c r="O191" s="24">
        <f>+reg5!O161</f>
        <v>7935</v>
      </c>
      <c r="P191" s="24">
        <f aca="true" t="shared" si="50" ref="P191:P196">+O191/M191*100</f>
        <v>111.6504854368932</v>
      </c>
      <c r="Q191" s="36" t="s">
        <v>188</v>
      </c>
    </row>
    <row r="192" spans="2:17" ht="15">
      <c r="B192" s="21">
        <f>1+B191</f>
        <v>2</v>
      </c>
      <c r="C192" s="22" t="s">
        <v>66</v>
      </c>
      <c r="D192" s="22"/>
      <c r="E192" s="24">
        <f>+reg5!E182</f>
        <v>34</v>
      </c>
      <c r="F192" s="24">
        <f>+reg5!F182</f>
        <v>34</v>
      </c>
      <c r="G192" s="24">
        <f t="shared" si="46"/>
        <v>100</v>
      </c>
      <c r="H192" s="24">
        <f t="shared" si="47"/>
        <v>0</v>
      </c>
      <c r="I192" s="24">
        <f>+reg5!I182</f>
        <v>246</v>
      </c>
      <c r="J192" s="24">
        <f>+reg5!J182</f>
        <v>238</v>
      </c>
      <c r="K192" s="24">
        <f t="shared" si="48"/>
        <v>96.7479674796748</v>
      </c>
      <c r="L192" s="24">
        <f t="shared" si="49"/>
        <v>8</v>
      </c>
      <c r="M192" s="24">
        <f>+reg5!M182</f>
        <v>12298</v>
      </c>
      <c r="N192" s="24">
        <f>+reg5!N182</f>
        <v>11263</v>
      </c>
      <c r="O192" s="24">
        <f>+reg5!O182</f>
        <v>11497</v>
      </c>
      <c r="P192" s="24">
        <f t="shared" si="50"/>
        <v>93.48674581232721</v>
      </c>
      <c r="Q192" s="36" t="s">
        <v>189</v>
      </c>
    </row>
    <row r="193" spans="2:17" ht="15">
      <c r="B193" s="21">
        <f>1+B192</f>
        <v>3</v>
      </c>
      <c r="C193" s="22" t="s">
        <v>67</v>
      </c>
      <c r="D193" s="22"/>
      <c r="E193" s="24">
        <f>+reg5!E183</f>
        <v>51</v>
      </c>
      <c r="F193" s="24">
        <f>+reg5!F183</f>
        <v>51</v>
      </c>
      <c r="G193" s="24">
        <f t="shared" si="46"/>
        <v>100</v>
      </c>
      <c r="H193" s="24">
        <f t="shared" si="47"/>
        <v>0</v>
      </c>
      <c r="I193" s="24">
        <f>+reg5!I183</f>
        <v>258</v>
      </c>
      <c r="J193" s="24">
        <f>+reg5!J183</f>
        <v>199</v>
      </c>
      <c r="K193" s="24">
        <f t="shared" si="48"/>
        <v>77.13178294573643</v>
      </c>
      <c r="L193" s="24">
        <f t="shared" si="49"/>
        <v>59</v>
      </c>
      <c r="M193" s="24">
        <f>+reg5!M183</f>
        <v>10322</v>
      </c>
      <c r="N193" s="24">
        <f>+reg5!N183</f>
        <v>9559</v>
      </c>
      <c r="O193" s="24">
        <f>+reg5!O183</f>
        <v>9779</v>
      </c>
      <c r="P193" s="24">
        <f t="shared" si="50"/>
        <v>94.73939159077698</v>
      </c>
      <c r="Q193" s="36" t="s">
        <v>189</v>
      </c>
    </row>
    <row r="194" spans="2:17" ht="15">
      <c r="B194" s="21">
        <f>1+B193</f>
        <v>4</v>
      </c>
      <c r="C194" s="22" t="s">
        <v>63</v>
      </c>
      <c r="D194" s="22"/>
      <c r="E194" s="24">
        <f>+reg5!E162</f>
        <v>34</v>
      </c>
      <c r="F194" s="24">
        <f>+reg5!F162</f>
        <v>34</v>
      </c>
      <c r="G194" s="24">
        <f t="shared" si="46"/>
        <v>100</v>
      </c>
      <c r="H194" s="24">
        <f t="shared" si="47"/>
        <v>0</v>
      </c>
      <c r="I194" s="24">
        <f>+reg5!I162</f>
        <v>220</v>
      </c>
      <c r="J194" s="24">
        <f>+reg5!J162</f>
        <v>194</v>
      </c>
      <c r="K194" s="24">
        <f t="shared" si="48"/>
        <v>88.18181818181819</v>
      </c>
      <c r="L194" s="24">
        <f t="shared" si="49"/>
        <v>26</v>
      </c>
      <c r="M194" s="24">
        <f>+reg5!M162</f>
        <v>7497</v>
      </c>
      <c r="N194" s="24">
        <f>+reg5!N162</f>
        <v>8174</v>
      </c>
      <c r="O194" s="24">
        <f>+reg5!O162</f>
        <v>8318</v>
      </c>
      <c r="P194" s="24">
        <f t="shared" si="50"/>
        <v>110.95104708550087</v>
      </c>
      <c r="Q194" s="36" t="s">
        <v>188</v>
      </c>
    </row>
    <row r="195" spans="2:17" ht="15">
      <c r="B195" s="21">
        <f>1+B194</f>
        <v>5</v>
      </c>
      <c r="C195" s="22" t="s">
        <v>69</v>
      </c>
      <c r="D195" s="22"/>
      <c r="E195" s="24">
        <f>+reg5!E184</f>
        <v>49</v>
      </c>
      <c r="F195" s="24">
        <f>+reg5!F184</f>
        <v>49</v>
      </c>
      <c r="G195" s="24">
        <f t="shared" si="46"/>
        <v>100</v>
      </c>
      <c r="H195" s="24">
        <f t="shared" si="47"/>
        <v>0</v>
      </c>
      <c r="I195" s="24">
        <f>+reg5!I184</f>
        <v>300</v>
      </c>
      <c r="J195" s="24">
        <f>+reg5!J184</f>
        <v>274</v>
      </c>
      <c r="K195" s="24">
        <f t="shared" si="48"/>
        <v>91.33333333333333</v>
      </c>
      <c r="L195" s="24">
        <f t="shared" si="49"/>
        <v>26</v>
      </c>
      <c r="M195" s="24">
        <f>+reg5!M184</f>
        <v>15032</v>
      </c>
      <c r="N195" s="24">
        <f>+reg5!N184</f>
        <v>12036</v>
      </c>
      <c r="O195" s="24">
        <f>+reg5!O184</f>
        <v>12317</v>
      </c>
      <c r="P195" s="24">
        <f t="shared" si="50"/>
        <v>81.93853113358169</v>
      </c>
      <c r="Q195" s="36" t="s">
        <v>189</v>
      </c>
    </row>
    <row r="196" spans="2:17" ht="15">
      <c r="B196" s="21">
        <f>1+B195</f>
        <v>6</v>
      </c>
      <c r="C196" s="22" t="s">
        <v>154</v>
      </c>
      <c r="D196" s="22"/>
      <c r="E196" s="24">
        <f>+reg5!E185</f>
        <v>64</v>
      </c>
      <c r="F196" s="24">
        <f>+reg5!F185</f>
        <v>64</v>
      </c>
      <c r="G196" s="24">
        <f t="shared" si="46"/>
        <v>100</v>
      </c>
      <c r="H196" s="24">
        <f t="shared" si="47"/>
        <v>0</v>
      </c>
      <c r="I196" s="24">
        <f>+reg5!I185</f>
        <v>416</v>
      </c>
      <c r="J196" s="24">
        <f>+reg5!J185</f>
        <v>410</v>
      </c>
      <c r="K196" s="24">
        <f t="shared" si="48"/>
        <v>98.5576923076923</v>
      </c>
      <c r="L196" s="24">
        <f t="shared" si="49"/>
        <v>6</v>
      </c>
      <c r="M196" s="24">
        <f>+reg5!M185</f>
        <v>35394</v>
      </c>
      <c r="N196" s="24">
        <f>+reg5!N185</f>
        <v>37703</v>
      </c>
      <c r="O196" s="24">
        <f>+reg5!O185</f>
        <v>38468</v>
      </c>
      <c r="P196" s="24">
        <f t="shared" si="50"/>
        <v>108.68508786800022</v>
      </c>
      <c r="Q196" s="36" t="s">
        <v>189</v>
      </c>
    </row>
    <row r="197" spans="2:17" ht="15.75" thickBot="1">
      <c r="B197" s="21"/>
      <c r="C197" s="22"/>
      <c r="D197" s="22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5"/>
    </row>
    <row r="198" spans="2:17" ht="15.75" thickBot="1">
      <c r="B198" s="26"/>
      <c r="C198" s="27" t="s">
        <v>122</v>
      </c>
      <c r="D198" s="27"/>
      <c r="E198" s="29">
        <f>SUM(E190:E196)</f>
        <v>257</v>
      </c>
      <c r="F198" s="29">
        <f>SUM(F190:F196)</f>
        <v>257</v>
      </c>
      <c r="G198" s="29">
        <f>+F198/E198*100</f>
        <v>100</v>
      </c>
      <c r="H198" s="29">
        <f>SUM(H190:H196)</f>
        <v>0</v>
      </c>
      <c r="I198" s="29">
        <f>SUM(I190:I196)</f>
        <v>1589</v>
      </c>
      <c r="J198" s="29">
        <f>SUM(J190:J196)</f>
        <v>1436</v>
      </c>
      <c r="K198" s="29">
        <f>+J198/I198*100</f>
        <v>90.37130270610447</v>
      </c>
      <c r="L198" s="29">
        <f>SUM(L190:L196)</f>
        <v>153</v>
      </c>
      <c r="M198" s="29">
        <f>SUM(M190:M196)</f>
        <v>87650</v>
      </c>
      <c r="N198" s="29">
        <f>SUM(N190:N196)</f>
        <v>86532</v>
      </c>
      <c r="O198" s="29">
        <f>SUM(O190:O196)</f>
        <v>88314</v>
      </c>
      <c r="P198" s="29">
        <f>+O198/M198*100</f>
        <v>100.75755847119223</v>
      </c>
      <c r="Q198" s="47"/>
    </row>
    <row r="199" spans="2:17" ht="15">
      <c r="B199" s="42"/>
      <c r="C199" s="43"/>
      <c r="D199" s="43"/>
      <c r="E199" s="44"/>
      <c r="F199" s="44"/>
      <c r="G199" s="44"/>
      <c r="H199" s="45"/>
      <c r="I199" s="45"/>
      <c r="J199" s="45"/>
      <c r="K199" s="45"/>
      <c r="L199" s="45"/>
      <c r="M199" s="42"/>
      <c r="N199" s="42"/>
      <c r="O199" s="42"/>
      <c r="P199" s="42"/>
      <c r="Q199" s="42"/>
    </row>
    <row r="200" spans="2:17" ht="15">
      <c r="B200" s="288"/>
      <c r="C200" s="288"/>
      <c r="D200" s="288"/>
      <c r="E200" s="288"/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</row>
    <row r="201" spans="2:17" ht="15">
      <c r="B201" s="288"/>
      <c r="C201" s="288"/>
      <c r="D201" s="288"/>
      <c r="E201" s="288"/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</row>
    <row r="202" spans="2:16" ht="16.5" thickBot="1">
      <c r="B202" s="290" t="s">
        <v>190</v>
      </c>
      <c r="C202" s="290"/>
      <c r="D202" s="290"/>
      <c r="E202" s="290"/>
      <c r="F202" s="290"/>
      <c r="G202" s="290"/>
      <c r="H202" s="290"/>
      <c r="I202" s="1"/>
      <c r="J202" s="1"/>
      <c r="K202" s="1"/>
      <c r="L202" s="1"/>
      <c r="M202" s="289"/>
      <c r="N202" s="289"/>
      <c r="O202" s="289"/>
      <c r="P202" s="35"/>
    </row>
    <row r="203" spans="2:17" ht="15">
      <c r="B203" s="273" t="s">
        <v>165</v>
      </c>
      <c r="C203" s="274"/>
      <c r="D203" s="9"/>
      <c r="E203" s="279" t="s">
        <v>157</v>
      </c>
      <c r="F203" s="280"/>
      <c r="G203" s="280"/>
      <c r="H203" s="281"/>
      <c r="I203" s="279" t="s">
        <v>115</v>
      </c>
      <c r="J203" s="280"/>
      <c r="K203" s="280"/>
      <c r="L203" s="281"/>
      <c r="M203" s="282" t="s">
        <v>158</v>
      </c>
      <c r="N203" s="282"/>
      <c r="O203" s="282"/>
      <c r="P203" s="282"/>
      <c r="Q203" s="10" t="s">
        <v>166</v>
      </c>
    </row>
    <row r="204" spans="2:17" ht="15">
      <c r="B204" s="275"/>
      <c r="C204" s="276"/>
      <c r="D204" s="11"/>
      <c r="E204" s="283" t="s">
        <v>116</v>
      </c>
      <c r="F204" s="285" t="s">
        <v>117</v>
      </c>
      <c r="G204" s="285"/>
      <c r="H204" s="286" t="s">
        <v>118</v>
      </c>
      <c r="I204" s="283" t="s">
        <v>116</v>
      </c>
      <c r="J204" s="285" t="s">
        <v>117</v>
      </c>
      <c r="K204" s="285"/>
      <c r="L204" s="286" t="s">
        <v>118</v>
      </c>
      <c r="M204" s="227" t="s">
        <v>226</v>
      </c>
      <c r="N204" s="212" t="s">
        <v>161</v>
      </c>
      <c r="O204" s="213"/>
      <c r="P204" s="214"/>
      <c r="Q204" s="12" t="s">
        <v>161</v>
      </c>
    </row>
    <row r="205" spans="2:17" ht="23.25" thickBot="1">
      <c r="B205" s="277"/>
      <c r="C205" s="278"/>
      <c r="D205" s="13"/>
      <c r="E205" s="284"/>
      <c r="F205" s="14" t="s">
        <v>163</v>
      </c>
      <c r="G205" s="15" t="s">
        <v>119</v>
      </c>
      <c r="H205" s="287"/>
      <c r="I205" s="284"/>
      <c r="J205" s="14" t="s">
        <v>163</v>
      </c>
      <c r="K205" s="15" t="s">
        <v>119</v>
      </c>
      <c r="L205" s="287"/>
      <c r="M205" s="229"/>
      <c r="N205" s="207" t="s">
        <v>240</v>
      </c>
      <c r="O205" s="207" t="s">
        <v>241</v>
      </c>
      <c r="P205" s="208" t="s">
        <v>119</v>
      </c>
      <c r="Q205" s="16" t="s">
        <v>167</v>
      </c>
    </row>
    <row r="206" spans="2:17" ht="15">
      <c r="B206" s="17">
        <v>1</v>
      </c>
      <c r="C206" s="18" t="s">
        <v>65</v>
      </c>
      <c r="D206" s="18"/>
      <c r="E206" s="20">
        <f>+reg5!E187</f>
        <v>25</v>
      </c>
      <c r="F206" s="20">
        <f>+reg5!F187</f>
        <v>25</v>
      </c>
      <c r="G206" s="24">
        <f aca="true" t="shared" si="51" ref="G206:G214">+F206/E206*100</f>
        <v>100</v>
      </c>
      <c r="H206" s="24">
        <f aca="true" t="shared" si="52" ref="H206:H214">+E206-F206</f>
        <v>0</v>
      </c>
      <c r="I206" s="20">
        <f>+reg5!I187</f>
        <v>108</v>
      </c>
      <c r="J206" s="20">
        <f>+reg5!J187</f>
        <v>99</v>
      </c>
      <c r="K206" s="24">
        <f aca="true" t="shared" si="53" ref="K206:K214">+J206/I206*100</f>
        <v>91.66666666666666</v>
      </c>
      <c r="L206" s="24">
        <f aca="true" t="shared" si="54" ref="L206:L214">+I206-J206</f>
        <v>9</v>
      </c>
      <c r="M206" s="20">
        <f>+reg5!M187</f>
        <v>4794</v>
      </c>
      <c r="N206" s="20">
        <f>+reg5!N187</f>
        <v>4762</v>
      </c>
      <c r="O206" s="20">
        <f>+reg5!O187</f>
        <v>4857</v>
      </c>
      <c r="P206" s="24">
        <f aca="true" t="shared" si="55" ref="P206:P214">+O206/M206*100</f>
        <v>101.31414267834793</v>
      </c>
      <c r="Q206" s="46" t="s">
        <v>189</v>
      </c>
    </row>
    <row r="207" spans="2:17" ht="15">
      <c r="B207" s="21">
        <f aca="true" t="shared" si="56" ref="B207:B214">B206+1</f>
        <v>2</v>
      </c>
      <c r="C207" s="22" t="s">
        <v>58</v>
      </c>
      <c r="D207" s="22"/>
      <c r="E207" s="24">
        <f>+reg5!E164</f>
        <v>63</v>
      </c>
      <c r="F207" s="24">
        <f>+reg5!F164</f>
        <v>63</v>
      </c>
      <c r="G207" s="24">
        <f t="shared" si="51"/>
        <v>100</v>
      </c>
      <c r="H207" s="24">
        <f t="shared" si="52"/>
        <v>0</v>
      </c>
      <c r="I207" s="24">
        <f>+reg5!I164</f>
        <v>353</v>
      </c>
      <c r="J207" s="24">
        <f>+reg5!J164</f>
        <v>290</v>
      </c>
      <c r="K207" s="24">
        <f t="shared" si="53"/>
        <v>82.15297450424929</v>
      </c>
      <c r="L207" s="24">
        <f t="shared" si="54"/>
        <v>63</v>
      </c>
      <c r="M207" s="24">
        <f>+reg5!M164</f>
        <v>20798</v>
      </c>
      <c r="N207" s="24">
        <f>+reg5!N164</f>
        <v>24447</v>
      </c>
      <c r="O207" s="24">
        <f>+reg5!O164</f>
        <v>24945</v>
      </c>
      <c r="P207" s="24">
        <f t="shared" si="55"/>
        <v>119.93941725165882</v>
      </c>
      <c r="Q207" s="36" t="s">
        <v>188</v>
      </c>
    </row>
    <row r="208" spans="2:17" ht="15">
      <c r="B208" s="21">
        <f t="shared" si="56"/>
        <v>3</v>
      </c>
      <c r="C208" s="22" t="s">
        <v>59</v>
      </c>
      <c r="D208" s="22"/>
      <c r="E208" s="24">
        <f>+reg5!E165</f>
        <v>24</v>
      </c>
      <c r="F208" s="24">
        <f>+reg5!F165</f>
        <v>24</v>
      </c>
      <c r="G208" s="24">
        <f t="shared" si="51"/>
        <v>100</v>
      </c>
      <c r="H208" s="24">
        <f t="shared" si="52"/>
        <v>0</v>
      </c>
      <c r="I208" s="24">
        <f>+reg5!I165</f>
        <v>138</v>
      </c>
      <c r="J208" s="24">
        <f>+reg5!J165</f>
        <v>119</v>
      </c>
      <c r="K208" s="24">
        <f t="shared" si="53"/>
        <v>86.23188405797102</v>
      </c>
      <c r="L208" s="24">
        <f t="shared" si="54"/>
        <v>19</v>
      </c>
      <c r="M208" s="24">
        <f>+reg5!M165</f>
        <v>5307</v>
      </c>
      <c r="N208" s="24">
        <f>+reg5!N165</f>
        <v>6109</v>
      </c>
      <c r="O208" s="24">
        <f>+reg5!O165</f>
        <v>6210</v>
      </c>
      <c r="P208" s="24">
        <f t="shared" si="55"/>
        <v>117.0152628603731</v>
      </c>
      <c r="Q208" s="36" t="s">
        <v>188</v>
      </c>
    </row>
    <row r="209" spans="2:17" ht="15">
      <c r="B209" s="21">
        <f t="shared" si="56"/>
        <v>4</v>
      </c>
      <c r="C209" s="22" t="s">
        <v>68</v>
      </c>
      <c r="D209" s="22"/>
      <c r="E209" s="24">
        <f>+reg5!E188</f>
        <v>42</v>
      </c>
      <c r="F209" s="24">
        <f>+reg5!F188</f>
        <v>42</v>
      </c>
      <c r="G209" s="24">
        <f t="shared" si="51"/>
        <v>100</v>
      </c>
      <c r="H209" s="24">
        <f t="shared" si="52"/>
        <v>0</v>
      </c>
      <c r="I209" s="24">
        <f>+reg5!I188</f>
        <v>244</v>
      </c>
      <c r="J209" s="24">
        <f>+reg5!J188</f>
        <v>232</v>
      </c>
      <c r="K209" s="24">
        <f t="shared" si="53"/>
        <v>95.08196721311475</v>
      </c>
      <c r="L209" s="24">
        <f t="shared" si="54"/>
        <v>12</v>
      </c>
      <c r="M209" s="24">
        <f>+reg5!M188</f>
        <v>13471</v>
      </c>
      <c r="N209" s="24">
        <f>+reg5!N188</f>
        <v>13266</v>
      </c>
      <c r="O209" s="24">
        <f>+reg5!O188</f>
        <v>13431</v>
      </c>
      <c r="P209" s="24">
        <f t="shared" si="55"/>
        <v>99.70306584514884</v>
      </c>
      <c r="Q209" s="36" t="s">
        <v>189</v>
      </c>
    </row>
    <row r="210" spans="2:17" ht="15">
      <c r="B210" s="21">
        <f t="shared" si="56"/>
        <v>5</v>
      </c>
      <c r="C210" s="22" t="s">
        <v>61</v>
      </c>
      <c r="D210" s="22"/>
      <c r="E210" s="24">
        <f>+reg5!E166</f>
        <v>28</v>
      </c>
      <c r="F210" s="24">
        <f>+reg5!F166</f>
        <v>28</v>
      </c>
      <c r="G210" s="24">
        <f t="shared" si="51"/>
        <v>100</v>
      </c>
      <c r="H210" s="24">
        <f t="shared" si="52"/>
        <v>0</v>
      </c>
      <c r="I210" s="24">
        <f>+reg5!I166</f>
        <v>183</v>
      </c>
      <c r="J210" s="24">
        <f>+reg5!J166</f>
        <v>161</v>
      </c>
      <c r="K210" s="24">
        <f t="shared" si="53"/>
        <v>87.97814207650273</v>
      </c>
      <c r="L210" s="24">
        <f t="shared" si="54"/>
        <v>22</v>
      </c>
      <c r="M210" s="24">
        <f>+reg5!M166</f>
        <v>11418</v>
      </c>
      <c r="N210" s="24">
        <f>+reg5!N166</f>
        <v>14223</v>
      </c>
      <c r="O210" s="24">
        <f>+reg5!O166</f>
        <v>14413</v>
      </c>
      <c r="P210" s="24">
        <f t="shared" si="55"/>
        <v>126.23051322473289</v>
      </c>
      <c r="Q210" s="36" t="s">
        <v>188</v>
      </c>
    </row>
    <row r="211" spans="2:17" ht="15">
      <c r="B211" s="21">
        <f t="shared" si="56"/>
        <v>6</v>
      </c>
      <c r="C211" s="22" t="s">
        <v>62</v>
      </c>
      <c r="D211" s="22"/>
      <c r="E211" s="24">
        <f>+reg5!E167</f>
        <v>25</v>
      </c>
      <c r="F211" s="24">
        <f>+reg5!F167</f>
        <v>25</v>
      </c>
      <c r="G211" s="24">
        <f t="shared" si="51"/>
        <v>100</v>
      </c>
      <c r="H211" s="24">
        <f t="shared" si="52"/>
        <v>0</v>
      </c>
      <c r="I211" s="24">
        <f>+reg5!I167</f>
        <v>178</v>
      </c>
      <c r="J211" s="24">
        <f>+reg5!J167</f>
        <v>154</v>
      </c>
      <c r="K211" s="24">
        <f t="shared" si="53"/>
        <v>86.51685393258427</v>
      </c>
      <c r="L211" s="24">
        <f t="shared" si="54"/>
        <v>24</v>
      </c>
      <c r="M211" s="24">
        <f>+reg5!M167</f>
        <v>6650</v>
      </c>
      <c r="N211" s="24">
        <f>+reg5!N167</f>
        <v>7700</v>
      </c>
      <c r="O211" s="24">
        <f>+reg5!O167</f>
        <v>7900</v>
      </c>
      <c r="P211" s="24">
        <f t="shared" si="55"/>
        <v>118.796992481203</v>
      </c>
      <c r="Q211" s="36" t="s">
        <v>188</v>
      </c>
    </row>
    <row r="212" spans="2:17" ht="15">
      <c r="B212" s="21">
        <f t="shared" si="56"/>
        <v>7</v>
      </c>
      <c r="C212" s="22" t="s">
        <v>64</v>
      </c>
      <c r="D212" s="22"/>
      <c r="E212" s="24">
        <f>+reg5!E168</f>
        <v>40</v>
      </c>
      <c r="F212" s="24">
        <f>+reg5!F168</f>
        <v>40</v>
      </c>
      <c r="G212" s="24">
        <f t="shared" si="51"/>
        <v>100</v>
      </c>
      <c r="H212" s="24">
        <f t="shared" si="52"/>
        <v>0</v>
      </c>
      <c r="I212" s="24">
        <f>+reg5!I168</f>
        <v>215</v>
      </c>
      <c r="J212" s="24">
        <f>+reg5!J168</f>
        <v>188</v>
      </c>
      <c r="K212" s="24">
        <f t="shared" si="53"/>
        <v>87.44186046511628</v>
      </c>
      <c r="L212" s="24">
        <f t="shared" si="54"/>
        <v>27</v>
      </c>
      <c r="M212" s="24">
        <f>+reg5!M168</f>
        <v>8395</v>
      </c>
      <c r="N212" s="24">
        <f>+reg5!N168</f>
        <v>8513</v>
      </c>
      <c r="O212" s="24">
        <f>+reg5!O168</f>
        <v>8699</v>
      </c>
      <c r="P212" s="24">
        <f t="shared" si="55"/>
        <v>103.6212030970816</v>
      </c>
      <c r="Q212" s="36" t="s">
        <v>188</v>
      </c>
    </row>
    <row r="213" spans="2:17" ht="15">
      <c r="B213" s="21">
        <f t="shared" si="56"/>
        <v>8</v>
      </c>
      <c r="C213" s="22" t="s">
        <v>112</v>
      </c>
      <c r="D213" s="22"/>
      <c r="E213" s="24">
        <f>+reg5!E189</f>
        <v>23</v>
      </c>
      <c r="F213" s="24">
        <f>+reg5!F189</f>
        <v>23</v>
      </c>
      <c r="G213" s="24">
        <f t="shared" si="51"/>
        <v>100</v>
      </c>
      <c r="H213" s="24">
        <f t="shared" si="52"/>
        <v>0</v>
      </c>
      <c r="I213" s="24">
        <f>+reg5!I189</f>
        <v>147</v>
      </c>
      <c r="J213" s="24">
        <f>+reg5!J189</f>
        <v>142</v>
      </c>
      <c r="K213" s="24">
        <f t="shared" si="53"/>
        <v>96.5986394557823</v>
      </c>
      <c r="L213" s="24">
        <f t="shared" si="54"/>
        <v>5</v>
      </c>
      <c r="M213" s="24">
        <f>+reg5!M189</f>
        <v>4781</v>
      </c>
      <c r="N213" s="24">
        <f>+reg5!N189</f>
        <v>5063</v>
      </c>
      <c r="O213" s="24">
        <f>+reg5!O189</f>
        <v>5152</v>
      </c>
      <c r="P213" s="24">
        <f t="shared" si="55"/>
        <v>107.75988286969253</v>
      </c>
      <c r="Q213" s="36" t="s">
        <v>189</v>
      </c>
    </row>
    <row r="214" spans="2:17" ht="15">
      <c r="B214" s="21">
        <f t="shared" si="56"/>
        <v>9</v>
      </c>
      <c r="C214" s="22" t="s">
        <v>6</v>
      </c>
      <c r="D214" s="22"/>
      <c r="E214" s="24">
        <f>+reg5!E169</f>
        <v>14</v>
      </c>
      <c r="F214" s="24">
        <f>+reg5!F169</f>
        <v>14</v>
      </c>
      <c r="G214" s="24">
        <f t="shared" si="51"/>
        <v>100</v>
      </c>
      <c r="H214" s="24">
        <f t="shared" si="52"/>
        <v>0</v>
      </c>
      <c r="I214" s="24">
        <f>+reg5!I169</f>
        <v>70</v>
      </c>
      <c r="J214" s="24">
        <f>+reg5!J169</f>
        <v>61</v>
      </c>
      <c r="K214" s="24">
        <f t="shared" si="53"/>
        <v>87.14285714285714</v>
      </c>
      <c r="L214" s="24">
        <f t="shared" si="54"/>
        <v>9</v>
      </c>
      <c r="M214" s="24">
        <f>+reg5!M169</f>
        <v>3589</v>
      </c>
      <c r="N214" s="24">
        <f>+reg5!N169</f>
        <v>4235</v>
      </c>
      <c r="O214" s="24">
        <f>+reg5!O169</f>
        <v>4315</v>
      </c>
      <c r="P214" s="24">
        <f t="shared" si="55"/>
        <v>120.22847589857899</v>
      </c>
      <c r="Q214" s="36" t="s">
        <v>188</v>
      </c>
    </row>
    <row r="215" spans="2:17" ht="15.75" thickBot="1">
      <c r="B215" s="21"/>
      <c r="C215" s="22"/>
      <c r="D215" s="22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5"/>
    </row>
    <row r="216" spans="2:17" ht="15.75" thickBot="1">
      <c r="B216" s="26"/>
      <c r="C216" s="27" t="s">
        <v>122</v>
      </c>
      <c r="D216" s="27"/>
      <c r="E216" s="29">
        <f>SUM(E206:E215)</f>
        <v>284</v>
      </c>
      <c r="F216" s="29">
        <f>SUM(F206:F215)</f>
        <v>284</v>
      </c>
      <c r="G216" s="29">
        <f>+F216/E216*100</f>
        <v>100</v>
      </c>
      <c r="H216" s="29">
        <f>SUM(H206:H215)</f>
        <v>0</v>
      </c>
      <c r="I216" s="29">
        <f>SUM(I206:I215)</f>
        <v>1636</v>
      </c>
      <c r="J216" s="29">
        <f>SUM(J206:J215)</f>
        <v>1446</v>
      </c>
      <c r="K216" s="29">
        <f>+J216/I216*100</f>
        <v>88.38630806845967</v>
      </c>
      <c r="L216" s="29">
        <f>SUM(L206:L215)</f>
        <v>190</v>
      </c>
      <c r="M216" s="29">
        <f>SUM(M206:M215)</f>
        <v>79203</v>
      </c>
      <c r="N216" s="29">
        <f>SUM(N206:N215)</f>
        <v>88318</v>
      </c>
      <c r="O216" s="29">
        <f>SUM(O206:O215)</f>
        <v>89922</v>
      </c>
      <c r="P216" s="29">
        <f>+O216/M216*100</f>
        <v>113.53357827355023</v>
      </c>
      <c r="Q216" s="47"/>
    </row>
    <row r="217" spans="2:17" ht="15">
      <c r="B217" s="42"/>
      <c r="C217" s="43"/>
      <c r="D217" s="43"/>
      <c r="E217" s="44"/>
      <c r="F217" s="44"/>
      <c r="G217" s="44"/>
      <c r="H217" s="45"/>
      <c r="I217" s="45"/>
      <c r="J217" s="45"/>
      <c r="K217" s="45"/>
      <c r="L217" s="45"/>
      <c r="M217" s="42"/>
      <c r="N217" s="42"/>
      <c r="O217" s="42"/>
      <c r="P217" s="42"/>
      <c r="Q217" s="42"/>
    </row>
    <row r="218" spans="2:17" ht="15">
      <c r="B218" s="288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</row>
    <row r="219" spans="2:17" ht="15">
      <c r="B219" s="288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8"/>
    </row>
    <row r="220" spans="5:12" ht="15">
      <c r="E220" s="32"/>
      <c r="F220" s="32"/>
      <c r="G220" s="32"/>
      <c r="H220" s="33"/>
      <c r="I220" s="33"/>
      <c r="J220" s="33"/>
      <c r="K220" s="33"/>
      <c r="L220" s="33"/>
    </row>
    <row r="221" spans="2:16" ht="16.5" thickBot="1">
      <c r="B221" s="290" t="s">
        <v>191</v>
      </c>
      <c r="C221" s="290"/>
      <c r="D221" s="290"/>
      <c r="E221" s="290"/>
      <c r="F221" s="290"/>
      <c r="G221" s="290"/>
      <c r="H221" s="290"/>
      <c r="I221" s="1"/>
      <c r="J221" s="1"/>
      <c r="K221" s="1"/>
      <c r="L221" s="1"/>
      <c r="M221" s="289"/>
      <c r="N221" s="289"/>
      <c r="O221" s="289"/>
      <c r="P221" s="35"/>
    </row>
    <row r="222" spans="2:17" ht="15">
      <c r="B222" s="273" t="s">
        <v>165</v>
      </c>
      <c r="C222" s="274"/>
      <c r="D222" s="9"/>
      <c r="E222" s="279" t="s">
        <v>157</v>
      </c>
      <c r="F222" s="280"/>
      <c r="G222" s="280"/>
      <c r="H222" s="281"/>
      <c r="I222" s="279" t="s">
        <v>115</v>
      </c>
      <c r="J222" s="280"/>
      <c r="K222" s="280"/>
      <c r="L222" s="281"/>
      <c r="M222" s="282" t="s">
        <v>158</v>
      </c>
      <c r="N222" s="282"/>
      <c r="O222" s="282"/>
      <c r="P222" s="282"/>
      <c r="Q222" s="10" t="s">
        <v>166</v>
      </c>
    </row>
    <row r="223" spans="2:17" ht="15">
      <c r="B223" s="275"/>
      <c r="C223" s="276"/>
      <c r="D223" s="11"/>
      <c r="E223" s="283" t="s">
        <v>116</v>
      </c>
      <c r="F223" s="285" t="s">
        <v>117</v>
      </c>
      <c r="G223" s="285"/>
      <c r="H223" s="286" t="s">
        <v>118</v>
      </c>
      <c r="I223" s="283" t="s">
        <v>116</v>
      </c>
      <c r="J223" s="285" t="s">
        <v>117</v>
      </c>
      <c r="K223" s="285"/>
      <c r="L223" s="286" t="s">
        <v>118</v>
      </c>
      <c r="M223" s="227" t="s">
        <v>226</v>
      </c>
      <c r="N223" s="212" t="s">
        <v>161</v>
      </c>
      <c r="O223" s="213"/>
      <c r="P223" s="214"/>
      <c r="Q223" s="12" t="s">
        <v>161</v>
      </c>
    </row>
    <row r="224" spans="2:17" ht="23.25" thickBot="1">
      <c r="B224" s="277"/>
      <c r="C224" s="278"/>
      <c r="D224" s="13"/>
      <c r="E224" s="284"/>
      <c r="F224" s="14" t="s">
        <v>163</v>
      </c>
      <c r="G224" s="15" t="s">
        <v>119</v>
      </c>
      <c r="H224" s="287"/>
      <c r="I224" s="284"/>
      <c r="J224" s="14" t="s">
        <v>163</v>
      </c>
      <c r="K224" s="15" t="s">
        <v>119</v>
      </c>
      <c r="L224" s="287"/>
      <c r="M224" s="229"/>
      <c r="N224" s="207" t="s">
        <v>240</v>
      </c>
      <c r="O224" s="207" t="s">
        <v>241</v>
      </c>
      <c r="P224" s="208" t="s">
        <v>119</v>
      </c>
      <c r="Q224" s="16" t="s">
        <v>167</v>
      </c>
    </row>
    <row r="225" spans="2:17" ht="15">
      <c r="B225" s="17">
        <v>1</v>
      </c>
      <c r="C225" s="18" t="s">
        <v>113</v>
      </c>
      <c r="D225" s="18"/>
      <c r="E225" s="20">
        <f>+reg5!E202</f>
        <v>18</v>
      </c>
      <c r="F225" s="20">
        <f>+reg5!F202</f>
        <v>18</v>
      </c>
      <c r="G225" s="24">
        <f aca="true" t="shared" si="57" ref="G225:G235">+F225/E225*100</f>
        <v>100</v>
      </c>
      <c r="H225" s="24">
        <f aca="true" t="shared" si="58" ref="H225:H235">+E225-F225</f>
        <v>0</v>
      </c>
      <c r="I225" s="20">
        <f>+reg5!I202</f>
        <v>9</v>
      </c>
      <c r="J225" s="20">
        <f>+reg5!J202</f>
        <v>9</v>
      </c>
      <c r="K225" s="24">
        <f aca="true" t="shared" si="59" ref="K225:K235">+J225/I225*100</f>
        <v>100</v>
      </c>
      <c r="L225" s="24">
        <f aca="true" t="shared" si="60" ref="L225:L235">+I225-J225</f>
        <v>0</v>
      </c>
      <c r="M225" s="20">
        <f>+reg5!M202</f>
        <v>2410</v>
      </c>
      <c r="N225" s="20">
        <f>+reg5!N202</f>
        <v>2316</v>
      </c>
      <c r="O225" s="20">
        <f>+reg5!O202</f>
        <v>2339</v>
      </c>
      <c r="P225" s="24">
        <f aca="true" t="shared" si="61" ref="P225:P235">+O225/M225*100</f>
        <v>97.0539419087137</v>
      </c>
      <c r="Q225" s="46" t="s">
        <v>192</v>
      </c>
    </row>
    <row r="226" spans="2:17" ht="15">
      <c r="B226" s="21">
        <f>B225+1</f>
        <v>2</v>
      </c>
      <c r="C226" s="22" t="s">
        <v>70</v>
      </c>
      <c r="D226" s="22"/>
      <c r="E226" s="24">
        <f>+reg5!E203</f>
        <v>29</v>
      </c>
      <c r="F226" s="24">
        <f>+reg5!F203</f>
        <v>29</v>
      </c>
      <c r="G226" s="24">
        <f t="shared" si="57"/>
        <v>100</v>
      </c>
      <c r="H226" s="24">
        <f t="shared" si="58"/>
        <v>0</v>
      </c>
      <c r="I226" s="24">
        <f>+reg5!I203</f>
        <v>11</v>
      </c>
      <c r="J226" s="24">
        <f>+reg5!J203</f>
        <v>11</v>
      </c>
      <c r="K226" s="24">
        <f t="shared" si="59"/>
        <v>100</v>
      </c>
      <c r="L226" s="24">
        <f t="shared" si="60"/>
        <v>0</v>
      </c>
      <c r="M226" s="24">
        <f>+reg5!M203</f>
        <v>2818</v>
      </c>
      <c r="N226" s="24">
        <f>+reg5!N203</f>
        <v>3160</v>
      </c>
      <c r="O226" s="24">
        <f>+reg5!O203</f>
        <v>3225</v>
      </c>
      <c r="P226" s="24">
        <f t="shared" si="61"/>
        <v>114.44286728176012</v>
      </c>
      <c r="Q226" s="36" t="s">
        <v>192</v>
      </c>
    </row>
    <row r="227" spans="2:17" ht="15">
      <c r="B227" s="21">
        <v>3</v>
      </c>
      <c r="C227" s="22" t="s">
        <v>34</v>
      </c>
      <c r="D227" s="22"/>
      <c r="E227" s="24">
        <f>+reg5!E204</f>
        <v>27</v>
      </c>
      <c r="F227" s="24">
        <f>+reg5!F204</f>
        <v>27</v>
      </c>
      <c r="G227" s="24">
        <f t="shared" si="57"/>
        <v>100</v>
      </c>
      <c r="H227" s="24">
        <f t="shared" si="58"/>
        <v>0</v>
      </c>
      <c r="I227" s="24">
        <f>+reg5!I204</f>
        <v>12</v>
      </c>
      <c r="J227" s="24">
        <f>+reg5!J204</f>
        <v>12</v>
      </c>
      <c r="K227" s="24">
        <f t="shared" si="59"/>
        <v>100</v>
      </c>
      <c r="L227" s="24">
        <f t="shared" si="60"/>
        <v>0</v>
      </c>
      <c r="M227" s="24">
        <f>+reg5!M204</f>
        <v>4563</v>
      </c>
      <c r="N227" s="24">
        <f>+reg5!N204</f>
        <v>5244</v>
      </c>
      <c r="O227" s="24">
        <f>+reg5!O204</f>
        <v>5342</v>
      </c>
      <c r="P227" s="24">
        <f t="shared" si="61"/>
        <v>117.0721016874863</v>
      </c>
      <c r="Q227" s="36" t="s">
        <v>192</v>
      </c>
    </row>
    <row r="228" spans="2:17" ht="15">
      <c r="B228" s="21">
        <v>4</v>
      </c>
      <c r="C228" s="22" t="s">
        <v>71</v>
      </c>
      <c r="D228" s="22"/>
      <c r="E228" s="24">
        <f>+reg5!E205</f>
        <v>27</v>
      </c>
      <c r="F228" s="24">
        <f>+reg5!F205</f>
        <v>27</v>
      </c>
      <c r="G228" s="24">
        <f t="shared" si="57"/>
        <v>100</v>
      </c>
      <c r="H228" s="24">
        <f t="shared" si="58"/>
        <v>0</v>
      </c>
      <c r="I228" s="24">
        <f>+reg5!I205</f>
        <v>15</v>
      </c>
      <c r="J228" s="24">
        <f>+reg5!J205</f>
        <v>12</v>
      </c>
      <c r="K228" s="24">
        <f t="shared" si="59"/>
        <v>80</v>
      </c>
      <c r="L228" s="24">
        <f t="shared" si="60"/>
        <v>3</v>
      </c>
      <c r="M228" s="24">
        <f>+reg5!M205</f>
        <v>5893</v>
      </c>
      <c r="N228" s="24">
        <f>+reg5!N205</f>
        <v>4759</v>
      </c>
      <c r="O228" s="24">
        <f>+reg5!O205</f>
        <v>4858</v>
      </c>
      <c r="P228" s="24">
        <f t="shared" si="61"/>
        <v>82.43678941116579</v>
      </c>
      <c r="Q228" s="36" t="s">
        <v>192</v>
      </c>
    </row>
    <row r="229" spans="2:17" ht="15">
      <c r="B229" s="21">
        <v>5</v>
      </c>
      <c r="C229" s="22" t="s">
        <v>72</v>
      </c>
      <c r="D229" s="22"/>
      <c r="E229" s="24">
        <f>+reg5!E206</f>
        <v>9</v>
      </c>
      <c r="F229" s="24">
        <f>+reg5!F206</f>
        <v>9</v>
      </c>
      <c r="G229" s="24">
        <f t="shared" si="57"/>
        <v>100</v>
      </c>
      <c r="H229" s="24">
        <f t="shared" si="58"/>
        <v>0</v>
      </c>
      <c r="I229" s="24">
        <f>+reg5!I206</f>
        <v>4</v>
      </c>
      <c r="J229" s="24">
        <f>+reg5!J206</f>
        <v>4</v>
      </c>
      <c r="K229" s="24">
        <f t="shared" si="59"/>
        <v>100</v>
      </c>
      <c r="L229" s="24">
        <f t="shared" si="60"/>
        <v>0</v>
      </c>
      <c r="M229" s="24">
        <f>+reg5!M206</f>
        <v>1749</v>
      </c>
      <c r="N229" s="24">
        <f>+reg5!N206</f>
        <v>1753</v>
      </c>
      <c r="O229" s="24">
        <f>+reg5!O206</f>
        <v>1782</v>
      </c>
      <c r="P229" s="24">
        <f t="shared" si="61"/>
        <v>101.88679245283019</v>
      </c>
      <c r="Q229" s="36" t="s">
        <v>192</v>
      </c>
    </row>
    <row r="230" spans="2:17" ht="15">
      <c r="B230" s="21">
        <v>6</v>
      </c>
      <c r="C230" s="22" t="s">
        <v>73</v>
      </c>
      <c r="D230" s="22"/>
      <c r="E230" s="24">
        <f>+reg5!E207</f>
        <v>26</v>
      </c>
      <c r="F230" s="24">
        <f>+reg5!F207</f>
        <v>26</v>
      </c>
      <c r="G230" s="24">
        <f t="shared" si="57"/>
        <v>100</v>
      </c>
      <c r="H230" s="24">
        <f t="shared" si="58"/>
        <v>0</v>
      </c>
      <c r="I230" s="24">
        <f>+reg5!I207</f>
        <v>15</v>
      </c>
      <c r="J230" s="24">
        <f>+reg5!J207</f>
        <v>15</v>
      </c>
      <c r="K230" s="24">
        <f t="shared" si="59"/>
        <v>100</v>
      </c>
      <c r="L230" s="24">
        <f t="shared" si="60"/>
        <v>0</v>
      </c>
      <c r="M230" s="24">
        <f>+reg5!M207</f>
        <v>4208</v>
      </c>
      <c r="N230" s="24">
        <f>+reg5!N207</f>
        <v>3586</v>
      </c>
      <c r="O230" s="24">
        <f>+reg5!O207</f>
        <v>3665</v>
      </c>
      <c r="P230" s="24">
        <f t="shared" si="61"/>
        <v>87.09600760456274</v>
      </c>
      <c r="Q230" s="36" t="s">
        <v>192</v>
      </c>
    </row>
    <row r="231" spans="2:17" ht="15">
      <c r="B231" s="21">
        <v>7</v>
      </c>
      <c r="C231" s="22" t="s">
        <v>147</v>
      </c>
      <c r="D231" s="22"/>
      <c r="E231" s="24">
        <f>+reg5!E208</f>
        <v>23</v>
      </c>
      <c r="F231" s="24">
        <f>+reg5!F208</f>
        <v>23</v>
      </c>
      <c r="G231" s="24">
        <f t="shared" si="57"/>
        <v>100</v>
      </c>
      <c r="H231" s="24">
        <f t="shared" si="58"/>
        <v>0</v>
      </c>
      <c r="I231" s="24">
        <f>+reg5!I208</f>
        <v>10</v>
      </c>
      <c r="J231" s="24">
        <f>+reg5!J208</f>
        <v>10</v>
      </c>
      <c r="K231" s="24">
        <f t="shared" si="59"/>
        <v>100</v>
      </c>
      <c r="L231" s="24">
        <f t="shared" si="60"/>
        <v>0</v>
      </c>
      <c r="M231" s="24">
        <f>+reg5!M208</f>
        <v>2011</v>
      </c>
      <c r="N231" s="24">
        <f>+reg5!N208</f>
        <v>2190</v>
      </c>
      <c r="O231" s="24">
        <f>+reg5!O208</f>
        <v>2223</v>
      </c>
      <c r="P231" s="24">
        <f t="shared" si="61"/>
        <v>110.5420188960716</v>
      </c>
      <c r="Q231" s="36" t="s">
        <v>192</v>
      </c>
    </row>
    <row r="232" spans="2:17" ht="15">
      <c r="B232" s="21">
        <v>8</v>
      </c>
      <c r="C232" s="22" t="s">
        <v>148</v>
      </c>
      <c r="D232" s="22"/>
      <c r="E232" s="24">
        <f>+reg5!E209</f>
        <v>38</v>
      </c>
      <c r="F232" s="24">
        <f>+reg5!F209</f>
        <v>38</v>
      </c>
      <c r="G232" s="24">
        <f t="shared" si="57"/>
        <v>100</v>
      </c>
      <c r="H232" s="24">
        <f t="shared" si="58"/>
        <v>0</v>
      </c>
      <c r="I232" s="24">
        <f>+reg5!I209</f>
        <v>16</v>
      </c>
      <c r="J232" s="24">
        <f>+reg5!J209</f>
        <v>15</v>
      </c>
      <c r="K232" s="24">
        <f t="shared" si="59"/>
        <v>93.75</v>
      </c>
      <c r="L232" s="24">
        <f t="shared" si="60"/>
        <v>1</v>
      </c>
      <c r="M232" s="24">
        <f>+reg5!M209</f>
        <v>7710</v>
      </c>
      <c r="N232" s="24">
        <f>+reg5!N209</f>
        <v>8010</v>
      </c>
      <c r="O232" s="24">
        <f>+reg5!O209</f>
        <v>8183</v>
      </c>
      <c r="P232" s="24">
        <f t="shared" si="61"/>
        <v>106.1348897535668</v>
      </c>
      <c r="Q232" s="36" t="s">
        <v>192</v>
      </c>
    </row>
    <row r="233" spans="2:17" ht="15">
      <c r="B233" s="21">
        <v>9</v>
      </c>
      <c r="C233" s="22" t="s">
        <v>74</v>
      </c>
      <c r="D233" s="22"/>
      <c r="E233" s="24">
        <f>+reg5!E210</f>
        <v>24</v>
      </c>
      <c r="F233" s="24">
        <f>+reg5!F210</f>
        <v>24</v>
      </c>
      <c r="G233" s="24">
        <f t="shared" si="57"/>
        <v>100</v>
      </c>
      <c r="H233" s="24">
        <f t="shared" si="58"/>
        <v>0</v>
      </c>
      <c r="I233" s="24">
        <f>+reg5!I210</f>
        <v>16</v>
      </c>
      <c r="J233" s="24">
        <f>+reg5!J210</f>
        <v>16</v>
      </c>
      <c r="K233" s="24">
        <f t="shared" si="59"/>
        <v>100</v>
      </c>
      <c r="L233" s="24">
        <f t="shared" si="60"/>
        <v>0</v>
      </c>
      <c r="M233" s="24">
        <f>+reg5!M210</f>
        <v>3052</v>
      </c>
      <c r="N233" s="24">
        <f>+reg5!N210</f>
        <v>3155</v>
      </c>
      <c r="O233" s="24">
        <f>+reg5!O210</f>
        <v>3225</v>
      </c>
      <c r="P233" s="24">
        <f t="shared" si="61"/>
        <v>105.6684141546527</v>
      </c>
      <c r="Q233" s="36" t="s">
        <v>192</v>
      </c>
    </row>
    <row r="234" spans="2:17" ht="15">
      <c r="B234" s="21">
        <v>10</v>
      </c>
      <c r="C234" s="22" t="s">
        <v>75</v>
      </c>
      <c r="D234" s="22"/>
      <c r="E234" s="24">
        <f>+reg5!E211</f>
        <v>31</v>
      </c>
      <c r="F234" s="24">
        <f>+reg5!F211</f>
        <v>31</v>
      </c>
      <c r="G234" s="24">
        <f t="shared" si="57"/>
        <v>100</v>
      </c>
      <c r="H234" s="24">
        <f t="shared" si="58"/>
        <v>0</v>
      </c>
      <c r="I234" s="24">
        <f>+reg5!I211</f>
        <v>24</v>
      </c>
      <c r="J234" s="24">
        <f>+reg5!J211</f>
        <v>24</v>
      </c>
      <c r="K234" s="24">
        <f t="shared" si="59"/>
        <v>100</v>
      </c>
      <c r="L234" s="24">
        <f t="shared" si="60"/>
        <v>0</v>
      </c>
      <c r="M234" s="24">
        <f>+reg5!M211</f>
        <v>4332</v>
      </c>
      <c r="N234" s="24">
        <f>+reg5!N211</f>
        <v>4172</v>
      </c>
      <c r="O234" s="24">
        <f>+reg5!O211</f>
        <v>4294</v>
      </c>
      <c r="P234" s="24">
        <f t="shared" si="61"/>
        <v>99.12280701754386</v>
      </c>
      <c r="Q234" s="36" t="s">
        <v>192</v>
      </c>
    </row>
    <row r="235" spans="2:17" ht="15">
      <c r="B235" s="21">
        <v>11</v>
      </c>
      <c r="C235" s="22" t="s">
        <v>193</v>
      </c>
      <c r="D235" s="22"/>
      <c r="E235" s="24">
        <f>+reg5!E212</f>
        <v>63</v>
      </c>
      <c r="F235" s="24">
        <f>+reg5!F212</f>
        <v>63</v>
      </c>
      <c r="G235" s="24">
        <f t="shared" si="57"/>
        <v>100</v>
      </c>
      <c r="H235" s="24">
        <f t="shared" si="58"/>
        <v>0</v>
      </c>
      <c r="I235" s="24">
        <f>+reg5!I212</f>
        <v>26</v>
      </c>
      <c r="J235" s="24">
        <f>+reg5!J212</f>
        <v>25</v>
      </c>
      <c r="K235" s="24">
        <f t="shared" si="59"/>
        <v>96.15384615384616</v>
      </c>
      <c r="L235" s="24">
        <f t="shared" si="60"/>
        <v>1</v>
      </c>
      <c r="M235" s="24">
        <f>+reg5!M212</f>
        <v>15068</v>
      </c>
      <c r="N235" s="24">
        <f>+reg5!N212</f>
        <v>19081</v>
      </c>
      <c r="O235" s="24">
        <f>+reg5!O212</f>
        <v>19409</v>
      </c>
      <c r="P235" s="24">
        <f t="shared" si="61"/>
        <v>128.8093973984603</v>
      </c>
      <c r="Q235" s="36" t="s">
        <v>192</v>
      </c>
    </row>
    <row r="236" spans="2:17" ht="15.75" thickBot="1">
      <c r="B236" s="21"/>
      <c r="C236" s="22"/>
      <c r="D236" s="22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5"/>
    </row>
    <row r="237" spans="2:17" ht="15.75" thickBot="1">
      <c r="B237" s="26"/>
      <c r="C237" s="27" t="s">
        <v>122</v>
      </c>
      <c r="D237" s="27"/>
      <c r="E237" s="29">
        <f>SUM(E225:E235)</f>
        <v>315</v>
      </c>
      <c r="F237" s="29">
        <f>SUM(F225:F235)</f>
        <v>315</v>
      </c>
      <c r="G237" s="29">
        <f>+F237/E237*100</f>
        <v>100</v>
      </c>
      <c r="H237" s="29">
        <f>SUM(H225:H235)</f>
        <v>0</v>
      </c>
      <c r="I237" s="29">
        <f>SUM(I225:I235)</f>
        <v>158</v>
      </c>
      <c r="J237" s="29">
        <f>SUM(J225:J235)</f>
        <v>153</v>
      </c>
      <c r="K237" s="29">
        <f>+J237/I237*100</f>
        <v>96.83544303797468</v>
      </c>
      <c r="L237" s="29">
        <f>SUM(L225:L235)</f>
        <v>5</v>
      </c>
      <c r="M237" s="29">
        <f>SUM(M225:M235)</f>
        <v>53814</v>
      </c>
      <c r="N237" s="29">
        <f>SUM(N225:N235)</f>
        <v>57426</v>
      </c>
      <c r="O237" s="29">
        <f>SUM(O225:O235)</f>
        <v>58545</v>
      </c>
      <c r="P237" s="29">
        <f>+O237/M237*100</f>
        <v>108.79139257442301</v>
      </c>
      <c r="Q237" s="47"/>
    </row>
    <row r="238" spans="2:17" ht="15">
      <c r="B238" s="42"/>
      <c r="C238" s="43"/>
      <c r="D238" s="43"/>
      <c r="E238" s="44"/>
      <c r="F238" s="44"/>
      <c r="G238" s="44"/>
      <c r="H238" s="45"/>
      <c r="I238" s="45"/>
      <c r="J238" s="45"/>
      <c r="K238" s="45"/>
      <c r="L238" s="45"/>
      <c r="M238" s="42"/>
      <c r="N238" s="42"/>
      <c r="O238" s="42"/>
      <c r="P238" s="42"/>
      <c r="Q238" s="42"/>
    </row>
    <row r="239" spans="2:17" ht="15">
      <c r="B239" s="288"/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288"/>
      <c r="N239" s="288"/>
      <c r="O239" s="288"/>
      <c r="P239" s="288"/>
      <c r="Q239" s="288"/>
    </row>
    <row r="240" spans="2:17" ht="15">
      <c r="B240" s="288"/>
      <c r="C240" s="288"/>
      <c r="D240" s="288"/>
      <c r="E240" s="288"/>
      <c r="F240" s="288"/>
      <c r="G240" s="288"/>
      <c r="H240" s="288"/>
      <c r="I240" s="288"/>
      <c r="J240" s="288"/>
      <c r="K240" s="288"/>
      <c r="L240" s="288"/>
      <c r="M240" s="288"/>
      <c r="N240" s="288"/>
      <c r="O240" s="288"/>
      <c r="P240" s="288"/>
      <c r="Q240" s="288"/>
    </row>
    <row r="241" spans="5:12" ht="15">
      <c r="E241" s="32"/>
      <c r="F241" s="32"/>
      <c r="G241" s="32"/>
      <c r="H241" s="33"/>
      <c r="I241" s="33"/>
      <c r="J241" s="33"/>
      <c r="K241" s="33"/>
      <c r="L241" s="33"/>
    </row>
    <row r="242" spans="2:16" ht="16.5" thickBot="1">
      <c r="B242" s="291" t="s">
        <v>194</v>
      </c>
      <c r="C242" s="291"/>
      <c r="D242" s="291"/>
      <c r="E242" s="291"/>
      <c r="F242" s="291"/>
      <c r="G242" s="291"/>
      <c r="H242" s="291"/>
      <c r="I242" s="31"/>
      <c r="J242" s="31"/>
      <c r="K242" s="31"/>
      <c r="L242" s="31"/>
      <c r="M242" s="289"/>
      <c r="N242" s="289"/>
      <c r="O242" s="289"/>
      <c r="P242" s="35"/>
    </row>
    <row r="243" spans="2:17" ht="15">
      <c r="B243" s="273" t="s">
        <v>165</v>
      </c>
      <c r="C243" s="274"/>
      <c r="D243" s="9"/>
      <c r="E243" s="279" t="s">
        <v>157</v>
      </c>
      <c r="F243" s="280"/>
      <c r="G243" s="280"/>
      <c r="H243" s="281"/>
      <c r="I243" s="279" t="s">
        <v>115</v>
      </c>
      <c r="J243" s="280"/>
      <c r="K243" s="280"/>
      <c r="L243" s="281"/>
      <c r="M243" s="282" t="s">
        <v>158</v>
      </c>
      <c r="N243" s="282"/>
      <c r="O243" s="282"/>
      <c r="P243" s="282"/>
      <c r="Q243" s="10" t="s">
        <v>166</v>
      </c>
    </row>
    <row r="244" spans="2:17" ht="15">
      <c r="B244" s="275"/>
      <c r="C244" s="276"/>
      <c r="D244" s="11"/>
      <c r="E244" s="283" t="s">
        <v>116</v>
      </c>
      <c r="F244" s="285" t="s">
        <v>117</v>
      </c>
      <c r="G244" s="285"/>
      <c r="H244" s="286" t="s">
        <v>118</v>
      </c>
      <c r="I244" s="283" t="s">
        <v>116</v>
      </c>
      <c r="J244" s="285" t="s">
        <v>117</v>
      </c>
      <c r="K244" s="285"/>
      <c r="L244" s="286" t="s">
        <v>118</v>
      </c>
      <c r="M244" s="227" t="s">
        <v>226</v>
      </c>
      <c r="N244" s="212" t="s">
        <v>161</v>
      </c>
      <c r="O244" s="213"/>
      <c r="P244" s="214"/>
      <c r="Q244" s="12" t="s">
        <v>161</v>
      </c>
    </row>
    <row r="245" spans="2:17" ht="23.25" thickBot="1">
      <c r="B245" s="277"/>
      <c r="C245" s="278"/>
      <c r="D245" s="13"/>
      <c r="E245" s="284"/>
      <c r="F245" s="14" t="s">
        <v>163</v>
      </c>
      <c r="G245" s="15" t="s">
        <v>119</v>
      </c>
      <c r="H245" s="287"/>
      <c r="I245" s="284"/>
      <c r="J245" s="14" t="s">
        <v>163</v>
      </c>
      <c r="K245" s="15" t="s">
        <v>119</v>
      </c>
      <c r="L245" s="287"/>
      <c r="M245" s="229"/>
      <c r="N245" s="207" t="s">
        <v>240</v>
      </c>
      <c r="O245" s="207" t="s">
        <v>241</v>
      </c>
      <c r="P245" s="208" t="s">
        <v>119</v>
      </c>
      <c r="Q245" s="16" t="s">
        <v>167</v>
      </c>
    </row>
    <row r="246" spans="2:17" ht="15">
      <c r="B246" s="17">
        <v>1</v>
      </c>
      <c r="C246" s="18" t="s">
        <v>83</v>
      </c>
      <c r="D246" s="18"/>
      <c r="E246" s="20">
        <f>+reg5!E253</f>
        <v>14</v>
      </c>
      <c r="F246" s="20">
        <f>+reg5!F253</f>
        <v>14</v>
      </c>
      <c r="G246" s="24">
        <f>+F246/E246*100</f>
        <v>100</v>
      </c>
      <c r="H246" s="24">
        <f>+E246-F246</f>
        <v>0</v>
      </c>
      <c r="I246" s="20">
        <f>+reg5!I253</f>
        <v>18</v>
      </c>
      <c r="J246" s="20">
        <f>+reg5!J253</f>
        <v>10</v>
      </c>
      <c r="K246" s="24">
        <f>+J246/I246*100</f>
        <v>55.55555555555556</v>
      </c>
      <c r="L246" s="24">
        <f>+I246-J246</f>
        <v>8</v>
      </c>
      <c r="M246" s="20">
        <f>+reg5!M253</f>
        <v>3625</v>
      </c>
      <c r="N246" s="20">
        <f>+reg5!N253</f>
        <v>1953</v>
      </c>
      <c r="O246" s="20">
        <f>+reg5!O253</f>
        <v>2298</v>
      </c>
      <c r="P246" s="24">
        <f>+O246/M246*100</f>
        <v>63.393103448275866</v>
      </c>
      <c r="Q246" s="46" t="s">
        <v>195</v>
      </c>
    </row>
    <row r="247" spans="2:17" ht="15">
      <c r="B247" s="21">
        <f>B246+1</f>
        <v>2</v>
      </c>
      <c r="C247" s="22" t="s">
        <v>84</v>
      </c>
      <c r="D247" s="22"/>
      <c r="E247" s="24">
        <f>+reg5!E254</f>
        <v>11</v>
      </c>
      <c r="F247" s="24">
        <f>+reg5!F254</f>
        <v>11</v>
      </c>
      <c r="G247" s="24">
        <f>+F247/E247*100</f>
        <v>100</v>
      </c>
      <c r="H247" s="24">
        <f>+E247-F247</f>
        <v>0</v>
      </c>
      <c r="I247" s="24">
        <f>+reg5!I254</f>
        <v>70</v>
      </c>
      <c r="J247" s="24">
        <f>+reg5!J254</f>
        <v>20</v>
      </c>
      <c r="K247" s="24">
        <f>+J247/I247*100</f>
        <v>28.57142857142857</v>
      </c>
      <c r="L247" s="24">
        <f>+I247-J247</f>
        <v>50</v>
      </c>
      <c r="M247" s="24">
        <f>+reg5!M254</f>
        <v>5270</v>
      </c>
      <c r="N247" s="24">
        <f>+reg5!N254</f>
        <v>3352</v>
      </c>
      <c r="O247" s="24">
        <f>+reg5!O254</f>
        <v>4037</v>
      </c>
      <c r="P247" s="24">
        <f>+O247/M247*100</f>
        <v>76.60341555977229</v>
      </c>
      <c r="Q247" s="36" t="s">
        <v>195</v>
      </c>
    </row>
    <row r="248" spans="2:17" ht="15">
      <c r="B248" s="21">
        <f>B247+1</f>
        <v>3</v>
      </c>
      <c r="C248" s="22" t="s">
        <v>26</v>
      </c>
      <c r="D248" s="22"/>
      <c r="E248" s="24">
        <f>+reg5!E255</f>
        <v>26</v>
      </c>
      <c r="F248" s="24">
        <f>+reg5!F255</f>
        <v>26</v>
      </c>
      <c r="G248" s="24">
        <f>+F248/E248*100</f>
        <v>100</v>
      </c>
      <c r="H248" s="24">
        <f>+E248-F248</f>
        <v>0</v>
      </c>
      <c r="I248" s="24">
        <f>+reg5!I255</f>
        <v>37</v>
      </c>
      <c r="J248" s="24">
        <f>+reg5!J255</f>
        <v>24</v>
      </c>
      <c r="K248" s="24">
        <f>+J248/I248*100</f>
        <v>64.86486486486487</v>
      </c>
      <c r="L248" s="24">
        <f>+I248-J248</f>
        <v>13</v>
      </c>
      <c r="M248" s="24">
        <f>+reg5!M255</f>
        <v>5402</v>
      </c>
      <c r="N248" s="24">
        <f>+reg5!N255</f>
        <v>4002</v>
      </c>
      <c r="O248" s="24">
        <f>+reg5!O255</f>
        <v>4340</v>
      </c>
      <c r="P248" s="24">
        <f>+O248/M248*100</f>
        <v>80.34061458718993</v>
      </c>
      <c r="Q248" s="36" t="s">
        <v>195</v>
      </c>
    </row>
    <row r="249" spans="2:17" ht="15">
      <c r="B249" s="21">
        <f>B248+1</f>
        <v>4</v>
      </c>
      <c r="C249" s="22" t="s">
        <v>85</v>
      </c>
      <c r="D249" s="22"/>
      <c r="E249" s="24">
        <f>+reg5!E256</f>
        <v>21</v>
      </c>
      <c r="F249" s="24">
        <f>+reg5!F256</f>
        <v>21</v>
      </c>
      <c r="G249" s="24">
        <f>+F249/E249*100</f>
        <v>100</v>
      </c>
      <c r="H249" s="24">
        <f>+E249-F249</f>
        <v>0</v>
      </c>
      <c r="I249" s="24">
        <f>+reg5!I256</f>
        <v>96</v>
      </c>
      <c r="J249" s="24">
        <f>+reg5!J256</f>
        <v>52</v>
      </c>
      <c r="K249" s="24">
        <f>+J249/I249*100</f>
        <v>54.166666666666664</v>
      </c>
      <c r="L249" s="24">
        <f>+I249-J249</f>
        <v>44</v>
      </c>
      <c r="M249" s="24">
        <f>+reg5!M256</f>
        <v>7065</v>
      </c>
      <c r="N249" s="24">
        <f>+reg5!N256</f>
        <v>6381</v>
      </c>
      <c r="O249" s="24">
        <f>+reg5!O256</f>
        <v>7067</v>
      </c>
      <c r="P249" s="24">
        <f>+O249/M249*100</f>
        <v>100.02830856334042</v>
      </c>
      <c r="Q249" s="36" t="s">
        <v>195</v>
      </c>
    </row>
    <row r="250" spans="2:17" ht="15">
      <c r="B250" s="21">
        <f>B249+1</f>
        <v>5</v>
      </c>
      <c r="C250" s="22" t="s">
        <v>87</v>
      </c>
      <c r="D250" s="22"/>
      <c r="E250" s="51"/>
      <c r="F250" s="51"/>
      <c r="G250" s="24"/>
      <c r="H250" s="24"/>
      <c r="I250" s="51"/>
      <c r="J250" s="51"/>
      <c r="K250" s="24"/>
      <c r="L250" s="24"/>
      <c r="M250" s="51"/>
      <c r="N250" s="51"/>
      <c r="O250" s="51"/>
      <c r="P250" s="24"/>
      <c r="Q250" s="36" t="s">
        <v>197</v>
      </c>
    </row>
    <row r="251" spans="2:17" ht="15">
      <c r="B251" s="21">
        <f>B250+1</f>
        <v>6</v>
      </c>
      <c r="C251" s="22" t="s">
        <v>196</v>
      </c>
      <c r="D251" s="22"/>
      <c r="E251" s="52"/>
      <c r="F251" s="52"/>
      <c r="G251" s="24"/>
      <c r="H251" s="53"/>
      <c r="I251" s="52"/>
      <c r="J251" s="52"/>
      <c r="K251" s="24"/>
      <c r="L251" s="53"/>
      <c r="M251" s="54"/>
      <c r="N251" s="54"/>
      <c r="O251" s="54"/>
      <c r="P251" s="24"/>
      <c r="Q251" s="36" t="s">
        <v>197</v>
      </c>
    </row>
    <row r="252" spans="2:17" ht="15.75" thickBot="1">
      <c r="B252" s="21"/>
      <c r="C252" s="22"/>
      <c r="D252" s="22"/>
      <c r="E252" s="52"/>
      <c r="F252" s="52"/>
      <c r="G252" s="24"/>
      <c r="H252" s="53"/>
      <c r="I252" s="52"/>
      <c r="J252" s="52"/>
      <c r="K252" s="24"/>
      <c r="L252" s="53"/>
      <c r="M252" s="54"/>
      <c r="N252" s="54"/>
      <c r="O252" s="54"/>
      <c r="P252" s="24"/>
      <c r="Q252" s="25"/>
    </row>
    <row r="253" spans="2:17" ht="15.75" thickBot="1">
      <c r="B253" s="26"/>
      <c r="C253" s="27" t="s">
        <v>122</v>
      </c>
      <c r="D253" s="27"/>
      <c r="E253" s="29">
        <f>SUM(E246:E251)</f>
        <v>72</v>
      </c>
      <c r="F253" s="29">
        <f>SUM(F246:F251)</f>
        <v>72</v>
      </c>
      <c r="G253" s="29">
        <f>+F253/E253*100</f>
        <v>100</v>
      </c>
      <c r="H253" s="29">
        <f>SUM(H246:H251)</f>
        <v>0</v>
      </c>
      <c r="I253" s="29">
        <f>SUM(I246:I251)</f>
        <v>221</v>
      </c>
      <c r="J253" s="29">
        <f>SUM(J246:J251)</f>
        <v>106</v>
      </c>
      <c r="K253" s="29">
        <f>+J253/I253*100</f>
        <v>47.963800904977376</v>
      </c>
      <c r="L253" s="29">
        <f>SUM(L246:L251)</f>
        <v>115</v>
      </c>
      <c r="M253" s="29">
        <f>SUM(M246:M251)</f>
        <v>21362</v>
      </c>
      <c r="N253" s="29">
        <f>SUM(N246:N251)</f>
        <v>15688</v>
      </c>
      <c r="O253" s="29">
        <f>SUM(O246:O251)</f>
        <v>17742</v>
      </c>
      <c r="P253" s="29">
        <f>+O253/M253*100</f>
        <v>83.0540211590675</v>
      </c>
      <c r="Q253" s="47"/>
    </row>
    <row r="254" spans="3:12" ht="15">
      <c r="C254" s="31"/>
      <c r="D254" s="31"/>
      <c r="E254" s="32"/>
      <c r="F254" s="32"/>
      <c r="G254" s="32"/>
      <c r="H254" s="33"/>
      <c r="I254" s="33"/>
      <c r="J254" s="33"/>
      <c r="K254" s="33"/>
      <c r="L254" s="33"/>
    </row>
    <row r="255" spans="2:17" ht="15">
      <c r="B255" s="288"/>
      <c r="C255" s="288"/>
      <c r="D255" s="288"/>
      <c r="E255" s="288"/>
      <c r="F255" s="288"/>
      <c r="G255" s="288"/>
      <c r="H255" s="288"/>
      <c r="I255" s="288"/>
      <c r="J255" s="288"/>
      <c r="K255" s="288"/>
      <c r="L255" s="288"/>
      <c r="M255" s="288"/>
      <c r="N255" s="288"/>
      <c r="O255" s="288"/>
      <c r="P255" s="288"/>
      <c r="Q255" s="288"/>
    </row>
    <row r="256" spans="2:17" ht="15">
      <c r="B256" s="288"/>
      <c r="C256" s="288"/>
      <c r="D256" s="288"/>
      <c r="E256" s="288"/>
      <c r="F256" s="288"/>
      <c r="G256" s="288"/>
      <c r="H256" s="288"/>
      <c r="I256" s="288"/>
      <c r="J256" s="288"/>
      <c r="K256" s="288"/>
      <c r="L256" s="288"/>
      <c r="M256" s="288"/>
      <c r="N256" s="288"/>
      <c r="O256" s="288"/>
      <c r="P256" s="288"/>
      <c r="Q256" s="288"/>
    </row>
    <row r="257" spans="2:17" ht="1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2:16" ht="16.5" thickBot="1">
      <c r="B258" s="291" t="s">
        <v>198</v>
      </c>
      <c r="C258" s="291"/>
      <c r="D258" s="291"/>
      <c r="E258" s="291"/>
      <c r="F258" s="291"/>
      <c r="G258" s="291"/>
      <c r="H258" s="291"/>
      <c r="I258" s="31"/>
      <c r="J258" s="31"/>
      <c r="K258" s="31"/>
      <c r="L258" s="31"/>
      <c r="M258" s="289"/>
      <c r="N258" s="289"/>
      <c r="O258" s="289"/>
      <c r="P258" s="35"/>
    </row>
    <row r="259" spans="2:17" ht="15">
      <c r="B259" s="273" t="s">
        <v>165</v>
      </c>
      <c r="C259" s="274"/>
      <c r="D259" s="9"/>
      <c r="E259" s="279" t="s">
        <v>157</v>
      </c>
      <c r="F259" s="280"/>
      <c r="G259" s="280"/>
      <c r="H259" s="281"/>
      <c r="I259" s="279" t="s">
        <v>115</v>
      </c>
      <c r="J259" s="280"/>
      <c r="K259" s="280"/>
      <c r="L259" s="281"/>
      <c r="M259" s="282" t="s">
        <v>158</v>
      </c>
      <c r="N259" s="282"/>
      <c r="O259" s="282"/>
      <c r="P259" s="282"/>
      <c r="Q259" s="10" t="s">
        <v>166</v>
      </c>
    </row>
    <row r="260" spans="2:17" ht="15">
      <c r="B260" s="275"/>
      <c r="C260" s="276"/>
      <c r="D260" s="11"/>
      <c r="E260" s="283" t="s">
        <v>116</v>
      </c>
      <c r="F260" s="285" t="s">
        <v>117</v>
      </c>
      <c r="G260" s="285"/>
      <c r="H260" s="286" t="s">
        <v>118</v>
      </c>
      <c r="I260" s="283" t="s">
        <v>116</v>
      </c>
      <c r="J260" s="285" t="s">
        <v>117</v>
      </c>
      <c r="K260" s="285"/>
      <c r="L260" s="286" t="s">
        <v>118</v>
      </c>
      <c r="M260" s="227" t="s">
        <v>226</v>
      </c>
      <c r="N260" s="212" t="s">
        <v>161</v>
      </c>
      <c r="O260" s="213"/>
      <c r="P260" s="214"/>
      <c r="Q260" s="12" t="s">
        <v>161</v>
      </c>
    </row>
    <row r="261" spans="2:17" ht="23.25" thickBot="1">
      <c r="B261" s="277"/>
      <c r="C261" s="278"/>
      <c r="D261" s="13"/>
      <c r="E261" s="284"/>
      <c r="F261" s="14" t="s">
        <v>163</v>
      </c>
      <c r="G261" s="15" t="s">
        <v>119</v>
      </c>
      <c r="H261" s="287"/>
      <c r="I261" s="284"/>
      <c r="J261" s="14" t="s">
        <v>163</v>
      </c>
      <c r="K261" s="15" t="s">
        <v>119</v>
      </c>
      <c r="L261" s="287"/>
      <c r="M261" s="229"/>
      <c r="N261" s="207" t="s">
        <v>240</v>
      </c>
      <c r="O261" s="207" t="s">
        <v>241</v>
      </c>
      <c r="P261" s="208" t="s">
        <v>119</v>
      </c>
      <c r="Q261" s="16" t="s">
        <v>167</v>
      </c>
    </row>
    <row r="262" spans="2:17" ht="15">
      <c r="B262" s="17">
        <v>1</v>
      </c>
      <c r="C262" s="18" t="s">
        <v>77</v>
      </c>
      <c r="D262" s="18"/>
      <c r="E262" s="20">
        <f>+reg5!E225</f>
        <v>41</v>
      </c>
      <c r="F262" s="20">
        <f>+reg5!F225</f>
        <v>41</v>
      </c>
      <c r="G262" s="24">
        <f aca="true" t="shared" si="62" ref="G262:G268">+F262/E262*100</f>
        <v>100</v>
      </c>
      <c r="H262" s="24">
        <f aca="true" t="shared" si="63" ref="H262:H268">+E262-F262</f>
        <v>0</v>
      </c>
      <c r="I262" s="20">
        <f>+reg5!I225</f>
        <v>111</v>
      </c>
      <c r="J262" s="20">
        <f>+reg5!J225</f>
        <v>89</v>
      </c>
      <c r="K262" s="24">
        <f aca="true" t="shared" si="64" ref="K262:K268">+J262/I262*100</f>
        <v>80.18018018018019</v>
      </c>
      <c r="L262" s="24">
        <f aca="true" t="shared" si="65" ref="L262:L268">+I262-J262</f>
        <v>22</v>
      </c>
      <c r="M262" s="20">
        <f>+reg5!M225</f>
        <v>17087</v>
      </c>
      <c r="N262" s="20">
        <f>+reg5!N225</f>
        <v>5780</v>
      </c>
      <c r="O262" s="20">
        <f>+reg5!O225</f>
        <v>5928</v>
      </c>
      <c r="P262" s="24">
        <f aca="true" t="shared" si="66" ref="P262:P268">+O262/M262*100</f>
        <v>34.693041493533094</v>
      </c>
      <c r="Q262" s="46" t="s">
        <v>199</v>
      </c>
    </row>
    <row r="263" spans="2:17" ht="15">
      <c r="B263" s="21">
        <f>B262+1</f>
        <v>2</v>
      </c>
      <c r="C263" s="22" t="s">
        <v>100</v>
      </c>
      <c r="D263" s="22"/>
      <c r="E263" s="24">
        <f>+reg5!E226</f>
        <v>24</v>
      </c>
      <c r="F263" s="24">
        <f>+reg5!F226</f>
        <v>24</v>
      </c>
      <c r="G263" s="24">
        <f t="shared" si="62"/>
        <v>100</v>
      </c>
      <c r="H263" s="24">
        <f t="shared" si="63"/>
        <v>0</v>
      </c>
      <c r="I263" s="24">
        <f>+reg5!I226</f>
        <v>105</v>
      </c>
      <c r="J263" s="24">
        <f>+reg5!J226</f>
        <v>72</v>
      </c>
      <c r="K263" s="24">
        <f t="shared" si="64"/>
        <v>68.57142857142857</v>
      </c>
      <c r="L263" s="24">
        <f t="shared" si="65"/>
        <v>33</v>
      </c>
      <c r="M263" s="24">
        <f>+reg5!M226</f>
        <v>5369</v>
      </c>
      <c r="N263" s="24">
        <f>+reg5!N226</f>
        <v>2715</v>
      </c>
      <c r="O263" s="24">
        <f>+reg5!O226</f>
        <v>2802</v>
      </c>
      <c r="P263" s="24">
        <f t="shared" si="66"/>
        <v>52.188489476625065</v>
      </c>
      <c r="Q263" s="36" t="s">
        <v>199</v>
      </c>
    </row>
    <row r="264" spans="2:17" ht="15">
      <c r="B264" s="21">
        <f>B263+1</f>
        <v>3</v>
      </c>
      <c r="C264" s="22" t="s">
        <v>101</v>
      </c>
      <c r="D264" s="22"/>
      <c r="E264" s="24">
        <f>+reg5!E227</f>
        <v>32</v>
      </c>
      <c r="F264" s="24">
        <f>+reg5!F227</f>
        <v>32</v>
      </c>
      <c r="G264" s="24">
        <f t="shared" si="62"/>
        <v>100</v>
      </c>
      <c r="H264" s="24">
        <f t="shared" si="63"/>
        <v>0</v>
      </c>
      <c r="I264" s="24">
        <f>+reg5!I227</f>
        <v>79</v>
      </c>
      <c r="J264" s="24">
        <f>+reg5!J227</f>
        <v>61</v>
      </c>
      <c r="K264" s="24">
        <f t="shared" si="64"/>
        <v>77.21518987341773</v>
      </c>
      <c r="L264" s="24">
        <f t="shared" si="65"/>
        <v>18</v>
      </c>
      <c r="M264" s="24">
        <f>+reg5!M227</f>
        <v>7867</v>
      </c>
      <c r="N264" s="24">
        <f>+reg5!N227</f>
        <v>3632</v>
      </c>
      <c r="O264" s="24">
        <f>+reg5!O227</f>
        <v>3741</v>
      </c>
      <c r="P264" s="24">
        <f t="shared" si="66"/>
        <v>47.55306978517859</v>
      </c>
      <c r="Q264" s="36" t="s">
        <v>199</v>
      </c>
    </row>
    <row r="265" spans="2:17" ht="15">
      <c r="B265" s="21">
        <f>B264+1</f>
        <v>4</v>
      </c>
      <c r="C265" s="22" t="s">
        <v>102</v>
      </c>
      <c r="D265" s="22"/>
      <c r="E265" s="24">
        <f>+reg5!E228</f>
        <v>26</v>
      </c>
      <c r="F265" s="24">
        <f>+reg5!F228</f>
        <v>26</v>
      </c>
      <c r="G265" s="24">
        <f t="shared" si="62"/>
        <v>100</v>
      </c>
      <c r="H265" s="24">
        <f t="shared" si="63"/>
        <v>0</v>
      </c>
      <c r="I265" s="24">
        <f>+reg5!I228</f>
        <v>109</v>
      </c>
      <c r="J265" s="24">
        <f>+reg5!J228</f>
        <v>67</v>
      </c>
      <c r="K265" s="24">
        <f t="shared" si="64"/>
        <v>61.46788990825688</v>
      </c>
      <c r="L265" s="24">
        <f t="shared" si="65"/>
        <v>42</v>
      </c>
      <c r="M265" s="24">
        <f>+reg5!M228</f>
        <v>8741</v>
      </c>
      <c r="N265" s="24">
        <f>+reg5!N228</f>
        <v>3573</v>
      </c>
      <c r="O265" s="24">
        <f>+reg5!O228</f>
        <v>3680</v>
      </c>
      <c r="P265" s="24">
        <f t="shared" si="66"/>
        <v>42.10044617320673</v>
      </c>
      <c r="Q265" s="36" t="s">
        <v>199</v>
      </c>
    </row>
    <row r="266" spans="2:17" ht="15">
      <c r="B266" s="21">
        <f>B265+1</f>
        <v>5</v>
      </c>
      <c r="C266" s="22" t="s">
        <v>103</v>
      </c>
      <c r="D266" s="22"/>
      <c r="E266" s="24">
        <f>+reg5!E229</f>
        <v>30</v>
      </c>
      <c r="F266" s="24">
        <f>+reg5!F229</f>
        <v>30</v>
      </c>
      <c r="G266" s="24">
        <f t="shared" si="62"/>
        <v>100</v>
      </c>
      <c r="H266" s="24">
        <f t="shared" si="63"/>
        <v>0</v>
      </c>
      <c r="I266" s="24">
        <f>+reg5!I229</f>
        <v>233</v>
      </c>
      <c r="J266" s="24">
        <f>+reg5!J229</f>
        <v>174</v>
      </c>
      <c r="K266" s="24">
        <f t="shared" si="64"/>
        <v>74.67811158798283</v>
      </c>
      <c r="L266" s="24">
        <f t="shared" si="65"/>
        <v>59</v>
      </c>
      <c r="M266" s="24">
        <f>+reg5!M229</f>
        <v>19237</v>
      </c>
      <c r="N266" s="24">
        <f>+reg5!N229</f>
        <v>20121</v>
      </c>
      <c r="O266" s="24">
        <f>+reg5!O229</f>
        <v>20620</v>
      </c>
      <c r="P266" s="24">
        <f t="shared" si="66"/>
        <v>107.18927067630088</v>
      </c>
      <c r="Q266" s="36" t="s">
        <v>199</v>
      </c>
    </row>
    <row r="267" spans="2:17" ht="15">
      <c r="B267" s="21">
        <f>B266+1</f>
        <v>6</v>
      </c>
      <c r="C267" s="22" t="s">
        <v>79</v>
      </c>
      <c r="D267" s="22"/>
      <c r="E267" s="24">
        <f>+reg5!E230</f>
        <v>27</v>
      </c>
      <c r="F267" s="24">
        <f>+reg5!F230</f>
        <v>27</v>
      </c>
      <c r="G267" s="24">
        <f t="shared" si="62"/>
        <v>100</v>
      </c>
      <c r="H267" s="24">
        <f t="shared" si="63"/>
        <v>0</v>
      </c>
      <c r="I267" s="24">
        <f>+reg5!I230</f>
        <v>97</v>
      </c>
      <c r="J267" s="24">
        <f>+reg5!J230</f>
        <v>70</v>
      </c>
      <c r="K267" s="24">
        <f t="shared" si="64"/>
        <v>72.16494845360825</v>
      </c>
      <c r="L267" s="24">
        <f t="shared" si="65"/>
        <v>27</v>
      </c>
      <c r="M267" s="24">
        <f>+reg5!M230</f>
        <v>11494</v>
      </c>
      <c r="N267" s="24">
        <f>+reg5!N230</f>
        <v>4581</v>
      </c>
      <c r="O267" s="24">
        <f>+reg5!O230</f>
        <v>4693</v>
      </c>
      <c r="P267" s="24">
        <f t="shared" si="66"/>
        <v>40.82999825996172</v>
      </c>
      <c r="Q267" s="36" t="s">
        <v>199</v>
      </c>
    </row>
    <row r="268" spans="2:17" ht="15">
      <c r="B268" s="21">
        <v>7</v>
      </c>
      <c r="C268" s="22" t="s">
        <v>104</v>
      </c>
      <c r="D268" s="22"/>
      <c r="E268" s="24">
        <f>+reg5!E231</f>
        <v>29</v>
      </c>
      <c r="F268" s="24">
        <f>+reg5!F231</f>
        <v>29</v>
      </c>
      <c r="G268" s="24">
        <f t="shared" si="62"/>
        <v>100</v>
      </c>
      <c r="H268" s="24">
        <f t="shared" si="63"/>
        <v>0</v>
      </c>
      <c r="I268" s="24">
        <f>+reg5!I231</f>
        <v>113</v>
      </c>
      <c r="J268" s="24">
        <f>+reg5!J231</f>
        <v>87</v>
      </c>
      <c r="K268" s="24">
        <f t="shared" si="64"/>
        <v>76.99115044247787</v>
      </c>
      <c r="L268" s="24">
        <f t="shared" si="65"/>
        <v>26</v>
      </c>
      <c r="M268" s="24">
        <f>+reg5!M231</f>
        <v>7752</v>
      </c>
      <c r="N268" s="24">
        <f>+reg5!N231</f>
        <v>4788</v>
      </c>
      <c r="O268" s="24">
        <f>+reg5!O231</f>
        <v>5031</v>
      </c>
      <c r="P268" s="24">
        <f t="shared" si="66"/>
        <v>64.89938080495357</v>
      </c>
      <c r="Q268" s="36" t="s">
        <v>199</v>
      </c>
    </row>
    <row r="269" spans="2:17" ht="15">
      <c r="B269" s="21"/>
      <c r="C269" s="22"/>
      <c r="D269" s="22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5"/>
    </row>
    <row r="270" spans="2:17" ht="15.75" thickBot="1">
      <c r="B270" s="55"/>
      <c r="C270" s="56" t="s">
        <v>122</v>
      </c>
      <c r="D270" s="56"/>
      <c r="E270" s="57">
        <f>SUM(E262:E268)</f>
        <v>209</v>
      </c>
      <c r="F270" s="57">
        <f>SUM(F262:F268)</f>
        <v>209</v>
      </c>
      <c r="G270" s="57">
        <f>+F270/E270*100</f>
        <v>100</v>
      </c>
      <c r="H270" s="57">
        <f>SUM(H262:H268)</f>
        <v>0</v>
      </c>
      <c r="I270" s="57">
        <f>SUM(I262:I268)</f>
        <v>847</v>
      </c>
      <c r="J270" s="57">
        <f>SUM(J262:J268)</f>
        <v>620</v>
      </c>
      <c r="K270" s="57">
        <f>+J270/I270*100</f>
        <v>73.19952774498229</v>
      </c>
      <c r="L270" s="57">
        <f>SUM(L262:L268)</f>
        <v>227</v>
      </c>
      <c r="M270" s="57">
        <f>SUM(M262:M268)</f>
        <v>77547</v>
      </c>
      <c r="N270" s="57">
        <f>SUM(N262:N268)</f>
        <v>45190</v>
      </c>
      <c r="O270" s="57">
        <f>SUM(O262:O268)</f>
        <v>46495</v>
      </c>
      <c r="P270" s="57">
        <f>+O270/M270*100</f>
        <v>59.957187254181335</v>
      </c>
      <c r="Q270" s="41"/>
    </row>
    <row r="271" spans="2:17" ht="15">
      <c r="B271" s="42"/>
      <c r="C271" s="43"/>
      <c r="D271" s="43"/>
      <c r="E271" s="44"/>
      <c r="F271" s="44"/>
      <c r="G271" s="44"/>
      <c r="H271" s="45"/>
      <c r="I271" s="45"/>
      <c r="J271" s="45"/>
      <c r="K271" s="45"/>
      <c r="L271" s="45"/>
      <c r="M271" s="42"/>
      <c r="N271" s="42"/>
      <c r="O271" s="42"/>
      <c r="P271" s="42"/>
      <c r="Q271" s="42"/>
    </row>
    <row r="272" spans="2:17" ht="15">
      <c r="B272" s="288"/>
      <c r="C272" s="288"/>
      <c r="D272" s="288"/>
      <c r="E272" s="288"/>
      <c r="F272" s="288"/>
      <c r="G272" s="288"/>
      <c r="H272" s="288"/>
      <c r="I272" s="288"/>
      <c r="J272" s="288"/>
      <c r="K272" s="288"/>
      <c r="L272" s="288"/>
      <c r="M272" s="288"/>
      <c r="N272" s="288"/>
      <c r="O272" s="288"/>
      <c r="P272" s="288"/>
      <c r="Q272" s="288"/>
    </row>
    <row r="273" spans="2:17" ht="15">
      <c r="B273" s="288"/>
      <c r="C273" s="288"/>
      <c r="D273" s="288"/>
      <c r="E273" s="288"/>
      <c r="F273" s="288"/>
      <c r="G273" s="288"/>
      <c r="H273" s="288"/>
      <c r="I273" s="288"/>
      <c r="J273" s="288"/>
      <c r="K273" s="288"/>
      <c r="L273" s="288"/>
      <c r="M273" s="288"/>
      <c r="N273" s="288"/>
      <c r="O273" s="288"/>
      <c r="P273" s="288"/>
      <c r="Q273" s="288"/>
    </row>
    <row r="274" spans="2:17" ht="1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2:16" ht="16.5" thickBot="1">
      <c r="B275" s="291" t="s">
        <v>200</v>
      </c>
      <c r="C275" s="291"/>
      <c r="D275" s="291"/>
      <c r="E275" s="291"/>
      <c r="F275" s="291"/>
      <c r="G275" s="291"/>
      <c r="H275" s="291"/>
      <c r="I275" s="31"/>
      <c r="J275" s="31"/>
      <c r="K275" s="31"/>
      <c r="L275" s="31"/>
      <c r="M275" s="289"/>
      <c r="N275" s="289"/>
      <c r="O275" s="289"/>
      <c r="P275" s="35"/>
    </row>
    <row r="276" spans="2:17" ht="15">
      <c r="B276" s="273" t="s">
        <v>165</v>
      </c>
      <c r="C276" s="274"/>
      <c r="D276" s="9"/>
      <c r="E276" s="279" t="s">
        <v>157</v>
      </c>
      <c r="F276" s="280"/>
      <c r="G276" s="280"/>
      <c r="H276" s="281"/>
      <c r="I276" s="279" t="s">
        <v>115</v>
      </c>
      <c r="J276" s="280"/>
      <c r="K276" s="280"/>
      <c r="L276" s="281"/>
      <c r="M276" s="282" t="s">
        <v>158</v>
      </c>
      <c r="N276" s="282"/>
      <c r="O276" s="282"/>
      <c r="P276" s="282"/>
      <c r="Q276" s="10" t="s">
        <v>166</v>
      </c>
    </row>
    <row r="277" spans="2:17" ht="15">
      <c r="B277" s="275"/>
      <c r="C277" s="276"/>
      <c r="D277" s="11"/>
      <c r="E277" s="283" t="s">
        <v>116</v>
      </c>
      <c r="F277" s="285" t="s">
        <v>117</v>
      </c>
      <c r="G277" s="285"/>
      <c r="H277" s="286" t="s">
        <v>118</v>
      </c>
      <c r="I277" s="283" t="s">
        <v>116</v>
      </c>
      <c r="J277" s="285" t="s">
        <v>117</v>
      </c>
      <c r="K277" s="285"/>
      <c r="L277" s="286" t="s">
        <v>118</v>
      </c>
      <c r="M277" s="227" t="s">
        <v>226</v>
      </c>
      <c r="N277" s="212" t="s">
        <v>161</v>
      </c>
      <c r="O277" s="213"/>
      <c r="P277" s="214"/>
      <c r="Q277" s="12" t="s">
        <v>161</v>
      </c>
    </row>
    <row r="278" spans="2:17" ht="23.25" thickBot="1">
      <c r="B278" s="277"/>
      <c r="C278" s="278"/>
      <c r="D278" s="13"/>
      <c r="E278" s="284"/>
      <c r="F278" s="14" t="s">
        <v>163</v>
      </c>
      <c r="G278" s="15" t="s">
        <v>119</v>
      </c>
      <c r="H278" s="287"/>
      <c r="I278" s="284"/>
      <c r="J278" s="14" t="s">
        <v>163</v>
      </c>
      <c r="K278" s="15" t="s">
        <v>119</v>
      </c>
      <c r="L278" s="287"/>
      <c r="M278" s="229"/>
      <c r="N278" s="207" t="s">
        <v>240</v>
      </c>
      <c r="O278" s="207" t="s">
        <v>241</v>
      </c>
      <c r="P278" s="208" t="s">
        <v>119</v>
      </c>
      <c r="Q278" s="16" t="s">
        <v>167</v>
      </c>
    </row>
    <row r="279" spans="2:17" ht="15">
      <c r="B279" s="17">
        <f>B270+1</f>
        <v>1</v>
      </c>
      <c r="C279" s="18" t="s">
        <v>105</v>
      </c>
      <c r="D279" s="18"/>
      <c r="E279" s="20">
        <f>+reg5!E233</f>
        <v>36</v>
      </c>
      <c r="F279" s="20">
        <f>+reg5!F233</f>
        <v>36</v>
      </c>
      <c r="G279" s="24">
        <f aca="true" t="shared" si="67" ref="G279:G286">+F279/E279*100</f>
        <v>100</v>
      </c>
      <c r="H279" s="24">
        <f aca="true" t="shared" si="68" ref="H279:H286">+E279-F279</f>
        <v>0</v>
      </c>
      <c r="I279" s="20">
        <f>+reg5!I233</f>
        <v>133</v>
      </c>
      <c r="J279" s="20">
        <f>+reg5!J233</f>
        <v>89</v>
      </c>
      <c r="K279" s="24">
        <f aca="true" t="shared" si="69" ref="K279:K286">+J279/I279*100</f>
        <v>66.9172932330827</v>
      </c>
      <c r="L279" s="24">
        <f aca="true" t="shared" si="70" ref="L279:L286">+I279-J279</f>
        <v>44</v>
      </c>
      <c r="M279" s="20">
        <f>+reg5!M233</f>
        <v>10833</v>
      </c>
      <c r="N279" s="20">
        <f>+reg5!N233</f>
        <v>5283</v>
      </c>
      <c r="O279" s="20">
        <f>+reg5!O233</f>
        <v>5545</v>
      </c>
      <c r="P279" s="24">
        <f aca="true" t="shared" si="71" ref="P279:P286">+O279/M279*100</f>
        <v>51.186190344318284</v>
      </c>
      <c r="Q279" s="46" t="s">
        <v>199</v>
      </c>
    </row>
    <row r="280" spans="2:17" ht="15">
      <c r="B280" s="21">
        <f aca="true" t="shared" si="72" ref="B280:B286">B279+1</f>
        <v>2</v>
      </c>
      <c r="C280" s="22" t="s">
        <v>78</v>
      </c>
      <c r="D280" s="22"/>
      <c r="E280" s="24">
        <f>+reg5!E234</f>
        <v>37</v>
      </c>
      <c r="F280" s="24">
        <f>+reg5!F234</f>
        <v>37</v>
      </c>
      <c r="G280" s="24">
        <f t="shared" si="67"/>
        <v>100</v>
      </c>
      <c r="H280" s="24">
        <f t="shared" si="68"/>
        <v>0</v>
      </c>
      <c r="I280" s="24">
        <f>+reg5!I234</f>
        <v>140</v>
      </c>
      <c r="J280" s="24">
        <f>+reg5!J234</f>
        <v>112</v>
      </c>
      <c r="K280" s="24">
        <f t="shared" si="69"/>
        <v>80</v>
      </c>
      <c r="L280" s="24">
        <f t="shared" si="70"/>
        <v>28</v>
      </c>
      <c r="M280" s="24">
        <f>+reg5!M234</f>
        <v>15063</v>
      </c>
      <c r="N280" s="24">
        <f>+reg5!N234</f>
        <v>4066</v>
      </c>
      <c r="O280" s="24">
        <f>+reg5!O234</f>
        <v>4235</v>
      </c>
      <c r="P280" s="24">
        <f t="shared" si="71"/>
        <v>28.115249286330744</v>
      </c>
      <c r="Q280" s="36" t="s">
        <v>199</v>
      </c>
    </row>
    <row r="281" spans="2:17" ht="15">
      <c r="B281" s="21">
        <f t="shared" si="72"/>
        <v>3</v>
      </c>
      <c r="C281" s="22" t="s">
        <v>106</v>
      </c>
      <c r="D281" s="22"/>
      <c r="E281" s="24">
        <f>+reg5!E235</f>
        <v>20</v>
      </c>
      <c r="F281" s="24">
        <f>+reg5!F235</f>
        <v>20</v>
      </c>
      <c r="G281" s="24">
        <f t="shared" si="67"/>
        <v>100</v>
      </c>
      <c r="H281" s="24">
        <f t="shared" si="68"/>
        <v>0</v>
      </c>
      <c r="I281" s="24">
        <f>+reg5!I235</f>
        <v>66</v>
      </c>
      <c r="J281" s="24">
        <f>+reg5!J235</f>
        <v>46</v>
      </c>
      <c r="K281" s="24">
        <f t="shared" si="69"/>
        <v>69.6969696969697</v>
      </c>
      <c r="L281" s="24">
        <f t="shared" si="70"/>
        <v>20</v>
      </c>
      <c r="M281" s="24">
        <f>+reg5!M235</f>
        <v>5430</v>
      </c>
      <c r="N281" s="24">
        <f>+reg5!N235</f>
        <v>2851</v>
      </c>
      <c r="O281" s="24">
        <f>+reg5!O235</f>
        <v>2926</v>
      </c>
      <c r="P281" s="24">
        <f t="shared" si="71"/>
        <v>53.88581952117863</v>
      </c>
      <c r="Q281" s="36" t="s">
        <v>199</v>
      </c>
    </row>
    <row r="282" spans="2:17" ht="15">
      <c r="B282" s="21">
        <f t="shared" si="72"/>
        <v>4</v>
      </c>
      <c r="C282" s="22" t="s">
        <v>82</v>
      </c>
      <c r="D282" s="22"/>
      <c r="E282" s="24">
        <f>+reg5!E236</f>
        <v>20</v>
      </c>
      <c r="F282" s="24">
        <f>+reg5!F236</f>
        <v>20</v>
      </c>
      <c r="G282" s="24">
        <f t="shared" si="67"/>
        <v>100</v>
      </c>
      <c r="H282" s="24">
        <f t="shared" si="68"/>
        <v>0</v>
      </c>
      <c r="I282" s="24">
        <f>+reg5!I236</f>
        <v>75</v>
      </c>
      <c r="J282" s="24">
        <f>+reg5!J236</f>
        <v>62</v>
      </c>
      <c r="K282" s="24">
        <f t="shared" si="69"/>
        <v>82.66666666666667</v>
      </c>
      <c r="L282" s="24">
        <f t="shared" si="70"/>
        <v>13</v>
      </c>
      <c r="M282" s="24">
        <f>+reg5!M236</f>
        <v>4097</v>
      </c>
      <c r="N282" s="24">
        <f>+reg5!N236</f>
        <v>1523</v>
      </c>
      <c r="O282" s="24">
        <f>+reg5!O236</f>
        <v>1612</v>
      </c>
      <c r="P282" s="24">
        <f t="shared" si="71"/>
        <v>39.34586282645839</v>
      </c>
      <c r="Q282" s="36" t="s">
        <v>199</v>
      </c>
    </row>
    <row r="283" spans="2:17" ht="15">
      <c r="B283" s="21">
        <f t="shared" si="72"/>
        <v>5</v>
      </c>
      <c r="C283" s="22" t="s">
        <v>80</v>
      </c>
      <c r="D283" s="22"/>
      <c r="E283" s="24">
        <f>+reg5!E237</f>
        <v>24</v>
      </c>
      <c r="F283" s="24">
        <f>+reg5!F237</f>
        <v>24</v>
      </c>
      <c r="G283" s="24">
        <f t="shared" si="67"/>
        <v>100</v>
      </c>
      <c r="H283" s="24">
        <f t="shared" si="68"/>
        <v>0</v>
      </c>
      <c r="I283" s="24">
        <f>+reg5!I237</f>
        <v>80</v>
      </c>
      <c r="J283" s="24">
        <f>+reg5!J237</f>
        <v>62</v>
      </c>
      <c r="K283" s="24">
        <f t="shared" si="69"/>
        <v>77.5</v>
      </c>
      <c r="L283" s="24">
        <f t="shared" si="70"/>
        <v>18</v>
      </c>
      <c r="M283" s="24">
        <f>+reg5!M237</f>
        <v>5856</v>
      </c>
      <c r="N283" s="24">
        <f>+reg5!N237</f>
        <v>3522</v>
      </c>
      <c r="O283" s="24">
        <f>+reg5!O237</f>
        <v>3590</v>
      </c>
      <c r="P283" s="24">
        <f t="shared" si="71"/>
        <v>61.30464480874317</v>
      </c>
      <c r="Q283" s="36" t="s">
        <v>199</v>
      </c>
    </row>
    <row r="284" spans="2:17" ht="15">
      <c r="B284" s="21">
        <f t="shared" si="72"/>
        <v>6</v>
      </c>
      <c r="C284" s="22" t="s">
        <v>150</v>
      </c>
      <c r="D284" s="22"/>
      <c r="E284" s="24">
        <f>+reg5!E238</f>
        <v>18</v>
      </c>
      <c r="F284" s="24">
        <f>+reg5!F238</f>
        <v>18</v>
      </c>
      <c r="G284" s="24">
        <f t="shared" si="67"/>
        <v>100</v>
      </c>
      <c r="H284" s="24">
        <f t="shared" si="68"/>
        <v>0</v>
      </c>
      <c r="I284" s="24">
        <f>+reg5!I238</f>
        <v>116</v>
      </c>
      <c r="J284" s="24">
        <f>+reg5!J238</f>
        <v>85</v>
      </c>
      <c r="K284" s="24">
        <f t="shared" si="69"/>
        <v>73.27586206896551</v>
      </c>
      <c r="L284" s="24">
        <f t="shared" si="70"/>
        <v>31</v>
      </c>
      <c r="M284" s="24">
        <f>+reg5!M238</f>
        <v>5285</v>
      </c>
      <c r="N284" s="24">
        <f>+reg5!N238</f>
        <v>3106</v>
      </c>
      <c r="O284" s="24">
        <f>+reg5!O238</f>
        <v>3250</v>
      </c>
      <c r="P284" s="24">
        <f t="shared" si="71"/>
        <v>61.494796594134336</v>
      </c>
      <c r="Q284" s="36" t="s">
        <v>199</v>
      </c>
    </row>
    <row r="285" spans="2:17" ht="15">
      <c r="B285" s="21">
        <f t="shared" si="72"/>
        <v>7</v>
      </c>
      <c r="C285" s="22" t="s">
        <v>107</v>
      </c>
      <c r="D285" s="22"/>
      <c r="E285" s="24">
        <f>+reg5!E239</f>
        <v>35</v>
      </c>
      <c r="F285" s="24">
        <f>+reg5!F239</f>
        <v>35</v>
      </c>
      <c r="G285" s="24">
        <f t="shared" si="67"/>
        <v>100</v>
      </c>
      <c r="H285" s="24">
        <f t="shared" si="68"/>
        <v>0</v>
      </c>
      <c r="I285" s="24">
        <f>+reg5!I239</f>
        <v>118</v>
      </c>
      <c r="J285" s="24">
        <f>+reg5!J239</f>
        <v>91</v>
      </c>
      <c r="K285" s="24">
        <f t="shared" si="69"/>
        <v>77.11864406779661</v>
      </c>
      <c r="L285" s="24">
        <f t="shared" si="70"/>
        <v>27</v>
      </c>
      <c r="M285" s="24">
        <f>+reg5!M239</f>
        <v>11958</v>
      </c>
      <c r="N285" s="24">
        <f>+reg5!N239</f>
        <v>4717</v>
      </c>
      <c r="O285" s="24">
        <f>+reg5!O239</f>
        <v>4977</v>
      </c>
      <c r="P285" s="24">
        <f t="shared" si="71"/>
        <v>41.62067235323633</v>
      </c>
      <c r="Q285" s="36" t="s">
        <v>199</v>
      </c>
    </row>
    <row r="286" spans="2:17" ht="15">
      <c r="B286" s="21">
        <f t="shared" si="72"/>
        <v>8</v>
      </c>
      <c r="C286" s="22" t="s">
        <v>81</v>
      </c>
      <c r="D286" s="22"/>
      <c r="E286" s="24">
        <f>+reg5!E240</f>
        <v>35</v>
      </c>
      <c r="F286" s="24">
        <f>+reg5!F240</f>
        <v>35</v>
      </c>
      <c r="G286" s="24">
        <f t="shared" si="67"/>
        <v>100</v>
      </c>
      <c r="H286" s="24">
        <f t="shared" si="68"/>
        <v>0</v>
      </c>
      <c r="I286" s="24">
        <f>+reg5!I240</f>
        <v>224</v>
      </c>
      <c r="J286" s="24">
        <f>+reg5!J240</f>
        <v>161</v>
      </c>
      <c r="K286" s="24">
        <f t="shared" si="69"/>
        <v>71.875</v>
      </c>
      <c r="L286" s="24">
        <f t="shared" si="70"/>
        <v>63</v>
      </c>
      <c r="M286" s="24">
        <f>+reg5!M240</f>
        <v>11573</v>
      </c>
      <c r="N286" s="24">
        <f>+reg5!N240</f>
        <v>6170</v>
      </c>
      <c r="O286" s="24">
        <f>+reg5!O240</f>
        <v>6341</v>
      </c>
      <c r="P286" s="24">
        <f t="shared" si="71"/>
        <v>54.79132463492612</v>
      </c>
      <c r="Q286" s="36" t="s">
        <v>199</v>
      </c>
    </row>
    <row r="287" spans="2:17" ht="15.75" thickBot="1">
      <c r="B287" s="21"/>
      <c r="C287" s="22"/>
      <c r="D287" s="22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5"/>
    </row>
    <row r="288" spans="2:17" ht="15.75" thickBot="1">
      <c r="B288" s="26"/>
      <c r="C288" s="27" t="s">
        <v>122</v>
      </c>
      <c r="D288" s="27"/>
      <c r="E288" s="29">
        <f>SUM(E279:E287)</f>
        <v>225</v>
      </c>
      <c r="F288" s="29">
        <f>SUM(F279:F287)</f>
        <v>225</v>
      </c>
      <c r="G288" s="29">
        <f>+F288/E288*100</f>
        <v>100</v>
      </c>
      <c r="H288" s="29">
        <f>SUM(H279:H287)</f>
        <v>0</v>
      </c>
      <c r="I288" s="29">
        <f>SUM(I279:I287)</f>
        <v>952</v>
      </c>
      <c r="J288" s="29">
        <f>SUM(J279:J287)</f>
        <v>708</v>
      </c>
      <c r="K288" s="29">
        <f>+J288/I288*100</f>
        <v>74.36974789915966</v>
      </c>
      <c r="L288" s="29">
        <f>SUM(L279:L287)</f>
        <v>244</v>
      </c>
      <c r="M288" s="29">
        <f>SUM(M279:M287)</f>
        <v>70095</v>
      </c>
      <c r="N288" s="29">
        <f>SUM(N279:N287)</f>
        <v>31238</v>
      </c>
      <c r="O288" s="29">
        <f>SUM(O279:O287)</f>
        <v>32476</v>
      </c>
      <c r="P288" s="29">
        <f>+O288/M288*100</f>
        <v>46.3314073757044</v>
      </c>
      <c r="Q288" s="47"/>
    </row>
  </sheetData>
  <sheetProtection/>
  <mergeCells count="266">
    <mergeCell ref="B276:C278"/>
    <mergeCell ref="E276:H276"/>
    <mergeCell ref="I276:L276"/>
    <mergeCell ref="M276:P276"/>
    <mergeCell ref="E277:E278"/>
    <mergeCell ref="F277:G277"/>
    <mergeCell ref="H277:H278"/>
    <mergeCell ref="I277:I278"/>
    <mergeCell ref="J277:K277"/>
    <mergeCell ref="L277:L278"/>
    <mergeCell ref="M260:M261"/>
    <mergeCell ref="B272:Q272"/>
    <mergeCell ref="B273:Q273"/>
    <mergeCell ref="B275:H275"/>
    <mergeCell ref="M275:O275"/>
    <mergeCell ref="B259:C261"/>
    <mergeCell ref="E259:H259"/>
    <mergeCell ref="M277:M278"/>
    <mergeCell ref="I259:L259"/>
    <mergeCell ref="M259:P259"/>
    <mergeCell ref="E260:E261"/>
    <mergeCell ref="F260:G260"/>
    <mergeCell ref="H260:H261"/>
    <mergeCell ref="I260:I261"/>
    <mergeCell ref="J260:K260"/>
    <mergeCell ref="L260:L261"/>
    <mergeCell ref="M244:M245"/>
    <mergeCell ref="B255:Q255"/>
    <mergeCell ref="B256:Q256"/>
    <mergeCell ref="B258:H258"/>
    <mergeCell ref="M258:O258"/>
    <mergeCell ref="B243:C245"/>
    <mergeCell ref="E243:H243"/>
    <mergeCell ref="I243:L243"/>
    <mergeCell ref="M243:P243"/>
    <mergeCell ref="E244:E245"/>
    <mergeCell ref="F244:G244"/>
    <mergeCell ref="H244:H245"/>
    <mergeCell ref="I244:I245"/>
    <mergeCell ref="J244:K244"/>
    <mergeCell ref="L244:L245"/>
    <mergeCell ref="M223:M224"/>
    <mergeCell ref="B239:Q239"/>
    <mergeCell ref="B240:Q240"/>
    <mergeCell ref="B242:H242"/>
    <mergeCell ref="M242:O242"/>
    <mergeCell ref="B222:C224"/>
    <mergeCell ref="E222:H222"/>
    <mergeCell ref="I222:L222"/>
    <mergeCell ref="M222:P222"/>
    <mergeCell ref="E223:E224"/>
    <mergeCell ref="F223:G223"/>
    <mergeCell ref="H223:H224"/>
    <mergeCell ref="I223:I224"/>
    <mergeCell ref="J223:K223"/>
    <mergeCell ref="L223:L224"/>
    <mergeCell ref="M204:M205"/>
    <mergeCell ref="B218:Q218"/>
    <mergeCell ref="B219:Q219"/>
    <mergeCell ref="B221:H221"/>
    <mergeCell ref="M221:O221"/>
    <mergeCell ref="B203:C205"/>
    <mergeCell ref="E203:H203"/>
    <mergeCell ref="I203:L203"/>
    <mergeCell ref="M203:P203"/>
    <mergeCell ref="E204:E205"/>
    <mergeCell ref="F204:G204"/>
    <mergeCell ref="H204:H205"/>
    <mergeCell ref="I204:I205"/>
    <mergeCell ref="J204:K204"/>
    <mergeCell ref="L204:L205"/>
    <mergeCell ref="M188:M189"/>
    <mergeCell ref="B200:Q200"/>
    <mergeCell ref="B201:Q201"/>
    <mergeCell ref="B202:H202"/>
    <mergeCell ref="M202:O202"/>
    <mergeCell ref="B187:C189"/>
    <mergeCell ref="E187:H187"/>
    <mergeCell ref="I187:L187"/>
    <mergeCell ref="M187:P187"/>
    <mergeCell ref="E188:E189"/>
    <mergeCell ref="F188:G188"/>
    <mergeCell ref="H188:H189"/>
    <mergeCell ref="I188:I189"/>
    <mergeCell ref="J188:K188"/>
    <mergeCell ref="L188:L189"/>
    <mergeCell ref="M171:M172"/>
    <mergeCell ref="B183:Q183"/>
    <mergeCell ref="B184:Q184"/>
    <mergeCell ref="B186:H186"/>
    <mergeCell ref="M186:O186"/>
    <mergeCell ref="B170:C172"/>
    <mergeCell ref="E170:H170"/>
    <mergeCell ref="I170:L170"/>
    <mergeCell ref="M170:P170"/>
    <mergeCell ref="E171:E172"/>
    <mergeCell ref="F171:G171"/>
    <mergeCell ref="H171:H172"/>
    <mergeCell ref="I171:I172"/>
    <mergeCell ref="J171:K171"/>
    <mergeCell ref="L171:L172"/>
    <mergeCell ref="M156:M157"/>
    <mergeCell ref="B166:Q166"/>
    <mergeCell ref="B167:Q167"/>
    <mergeCell ref="B169:H169"/>
    <mergeCell ref="M169:O169"/>
    <mergeCell ref="B155:C157"/>
    <mergeCell ref="E155:H155"/>
    <mergeCell ref="I155:L155"/>
    <mergeCell ref="M155:P155"/>
    <mergeCell ref="E156:E157"/>
    <mergeCell ref="F156:G156"/>
    <mergeCell ref="H156:H157"/>
    <mergeCell ref="I156:I157"/>
    <mergeCell ref="J156:K156"/>
    <mergeCell ref="L156:L157"/>
    <mergeCell ref="M140:M141"/>
    <mergeCell ref="B151:Q151"/>
    <mergeCell ref="B152:Q152"/>
    <mergeCell ref="B154:H154"/>
    <mergeCell ref="M154:O154"/>
    <mergeCell ref="B139:C141"/>
    <mergeCell ref="E139:H139"/>
    <mergeCell ref="I139:L139"/>
    <mergeCell ref="M139:P139"/>
    <mergeCell ref="E140:E141"/>
    <mergeCell ref="F140:G140"/>
    <mergeCell ref="H140:H141"/>
    <mergeCell ref="I140:I141"/>
    <mergeCell ref="J140:K140"/>
    <mergeCell ref="L140:L141"/>
    <mergeCell ref="M123:M124"/>
    <mergeCell ref="B135:Q135"/>
    <mergeCell ref="B136:Q136"/>
    <mergeCell ref="B138:H138"/>
    <mergeCell ref="M138:O138"/>
    <mergeCell ref="B122:C124"/>
    <mergeCell ref="E122:H122"/>
    <mergeCell ref="I122:L122"/>
    <mergeCell ref="M122:P122"/>
    <mergeCell ref="E123:E124"/>
    <mergeCell ref="F123:G123"/>
    <mergeCell ref="H123:H124"/>
    <mergeCell ref="I123:I124"/>
    <mergeCell ref="J123:K123"/>
    <mergeCell ref="L123:L124"/>
    <mergeCell ref="M103:M104"/>
    <mergeCell ref="B118:Q118"/>
    <mergeCell ref="B119:Q119"/>
    <mergeCell ref="B121:H121"/>
    <mergeCell ref="M121:O121"/>
    <mergeCell ref="B102:C104"/>
    <mergeCell ref="E102:H102"/>
    <mergeCell ref="I102:L102"/>
    <mergeCell ref="M102:P102"/>
    <mergeCell ref="E103:E104"/>
    <mergeCell ref="F103:G103"/>
    <mergeCell ref="H103:H104"/>
    <mergeCell ref="I103:I104"/>
    <mergeCell ref="J103:K103"/>
    <mergeCell ref="L103:L104"/>
    <mergeCell ref="M84:M85"/>
    <mergeCell ref="B98:Q98"/>
    <mergeCell ref="B99:Q99"/>
    <mergeCell ref="B101:H101"/>
    <mergeCell ref="B83:C85"/>
    <mergeCell ref="E83:H83"/>
    <mergeCell ref="I83:L83"/>
    <mergeCell ref="M83:P83"/>
    <mergeCell ref="E84:E85"/>
    <mergeCell ref="F84:G84"/>
    <mergeCell ref="H84:H85"/>
    <mergeCell ref="I84:I85"/>
    <mergeCell ref="J84:K84"/>
    <mergeCell ref="L84:L85"/>
    <mergeCell ref="L67:L68"/>
    <mergeCell ref="M67:M68"/>
    <mergeCell ref="B79:Q79"/>
    <mergeCell ref="B80:Q80"/>
    <mergeCell ref="B82:H82"/>
    <mergeCell ref="M82:O82"/>
    <mergeCell ref="B66:C68"/>
    <mergeCell ref="E66:H66"/>
    <mergeCell ref="I66:L66"/>
    <mergeCell ref="M66:P66"/>
    <mergeCell ref="B62:Q62"/>
    <mergeCell ref="B63:Q63"/>
    <mergeCell ref="B65:H65"/>
    <mergeCell ref="M65:O65"/>
    <mergeCell ref="N52:P52"/>
    <mergeCell ref="E67:E68"/>
    <mergeCell ref="F67:G67"/>
    <mergeCell ref="H67:H68"/>
    <mergeCell ref="I67:I68"/>
    <mergeCell ref="J67:K67"/>
    <mergeCell ref="F52:G52"/>
    <mergeCell ref="H52:H53"/>
    <mergeCell ref="I52:I53"/>
    <mergeCell ref="J52:K52"/>
    <mergeCell ref="L52:L53"/>
    <mergeCell ref="M52:M53"/>
    <mergeCell ref="M36:M37"/>
    <mergeCell ref="B47:Q47"/>
    <mergeCell ref="B48:Q48"/>
    <mergeCell ref="N36:P36"/>
    <mergeCell ref="M50:O50"/>
    <mergeCell ref="B51:C53"/>
    <mergeCell ref="E51:H51"/>
    <mergeCell ref="I51:L51"/>
    <mergeCell ref="M51:P51"/>
    <mergeCell ref="E52:E53"/>
    <mergeCell ref="B35:C37"/>
    <mergeCell ref="E35:H35"/>
    <mergeCell ref="I35:L35"/>
    <mergeCell ref="M35:P35"/>
    <mergeCell ref="E36:E37"/>
    <mergeCell ref="F36:G36"/>
    <mergeCell ref="H36:H37"/>
    <mergeCell ref="I36:I37"/>
    <mergeCell ref="J36:K36"/>
    <mergeCell ref="L36:L37"/>
    <mergeCell ref="L21:L22"/>
    <mergeCell ref="M21:M22"/>
    <mergeCell ref="B31:Q31"/>
    <mergeCell ref="N21:P21"/>
    <mergeCell ref="B32:Q32"/>
    <mergeCell ref="M34:O34"/>
    <mergeCell ref="M19:O19"/>
    <mergeCell ref="B20:C22"/>
    <mergeCell ref="E20:H20"/>
    <mergeCell ref="I20:L20"/>
    <mergeCell ref="M20:P20"/>
    <mergeCell ref="E21:E22"/>
    <mergeCell ref="F21:G21"/>
    <mergeCell ref="H21:H22"/>
    <mergeCell ref="I21:I22"/>
    <mergeCell ref="J21:K21"/>
    <mergeCell ref="J5:K5"/>
    <mergeCell ref="L5:L6"/>
    <mergeCell ref="M5:M6"/>
    <mergeCell ref="N5:P5"/>
    <mergeCell ref="B16:Q16"/>
    <mergeCell ref="B17:Q17"/>
    <mergeCell ref="B1:Q1"/>
    <mergeCell ref="B2:Q2"/>
    <mergeCell ref="B4:C6"/>
    <mergeCell ref="E4:H4"/>
    <mergeCell ref="I4:L4"/>
    <mergeCell ref="M4:P4"/>
    <mergeCell ref="E5:E6"/>
    <mergeCell ref="F5:G5"/>
    <mergeCell ref="H5:H6"/>
    <mergeCell ref="I5:I6"/>
    <mergeCell ref="N67:P67"/>
    <mergeCell ref="N84:P84"/>
    <mergeCell ref="N103:P103"/>
    <mergeCell ref="N123:P123"/>
    <mergeCell ref="N140:P140"/>
    <mergeCell ref="N156:P156"/>
    <mergeCell ref="N277:P277"/>
    <mergeCell ref="N171:P171"/>
    <mergeCell ref="N188:P188"/>
    <mergeCell ref="N204:P204"/>
    <mergeCell ref="N223:P223"/>
    <mergeCell ref="N244:P244"/>
    <mergeCell ref="N260:P260"/>
  </mergeCells>
  <conditionalFormatting sqref="P6">
    <cfRule type="cellIs" priority="17" dxfId="0" operator="greaterThan" stopIfTrue="1">
      <formula>97</formula>
    </cfRule>
  </conditionalFormatting>
  <conditionalFormatting sqref="P22">
    <cfRule type="cellIs" priority="16" dxfId="0" operator="greaterThan" stopIfTrue="1">
      <formula>97</formula>
    </cfRule>
  </conditionalFormatting>
  <conditionalFormatting sqref="P37">
    <cfRule type="cellIs" priority="15" dxfId="0" operator="greaterThan" stopIfTrue="1">
      <formula>97</formula>
    </cfRule>
  </conditionalFormatting>
  <conditionalFormatting sqref="P53">
    <cfRule type="cellIs" priority="14" dxfId="0" operator="greaterThan" stopIfTrue="1">
      <formula>97</formula>
    </cfRule>
  </conditionalFormatting>
  <conditionalFormatting sqref="P278">
    <cfRule type="cellIs" priority="1" dxfId="0" operator="greaterThan" stopIfTrue="1">
      <formula>97</formula>
    </cfRule>
  </conditionalFormatting>
  <conditionalFormatting sqref="P68">
    <cfRule type="cellIs" priority="13" dxfId="0" operator="greaterThan" stopIfTrue="1">
      <formula>97</formula>
    </cfRule>
  </conditionalFormatting>
  <conditionalFormatting sqref="P85">
    <cfRule type="cellIs" priority="12" dxfId="0" operator="greaterThan" stopIfTrue="1">
      <formula>97</formula>
    </cfRule>
  </conditionalFormatting>
  <conditionalFormatting sqref="P104">
    <cfRule type="cellIs" priority="11" dxfId="0" operator="greaterThan" stopIfTrue="1">
      <formula>97</formula>
    </cfRule>
  </conditionalFormatting>
  <conditionalFormatting sqref="P124">
    <cfRule type="cellIs" priority="10" dxfId="0" operator="greaterThan" stopIfTrue="1">
      <formula>97</formula>
    </cfRule>
  </conditionalFormatting>
  <conditionalFormatting sqref="P141">
    <cfRule type="cellIs" priority="9" dxfId="0" operator="greaterThan" stopIfTrue="1">
      <formula>97</formula>
    </cfRule>
  </conditionalFormatting>
  <conditionalFormatting sqref="P157">
    <cfRule type="cellIs" priority="8" dxfId="0" operator="greaterThan" stopIfTrue="1">
      <formula>97</formula>
    </cfRule>
  </conditionalFormatting>
  <conditionalFormatting sqref="P172">
    <cfRule type="cellIs" priority="7" dxfId="0" operator="greaterThan" stopIfTrue="1">
      <formula>97</formula>
    </cfRule>
  </conditionalFormatting>
  <conditionalFormatting sqref="P189">
    <cfRule type="cellIs" priority="6" dxfId="0" operator="greaterThan" stopIfTrue="1">
      <formula>97</formula>
    </cfRule>
  </conditionalFormatting>
  <conditionalFormatting sqref="P205">
    <cfRule type="cellIs" priority="5" dxfId="0" operator="greaterThan" stopIfTrue="1">
      <formula>97</formula>
    </cfRule>
  </conditionalFormatting>
  <conditionalFormatting sqref="P224">
    <cfRule type="cellIs" priority="4" dxfId="0" operator="greaterThan" stopIfTrue="1">
      <formula>97</formula>
    </cfRule>
  </conditionalFormatting>
  <conditionalFormatting sqref="P245">
    <cfRule type="cellIs" priority="3" dxfId="0" operator="greaterThan" stopIfTrue="1">
      <formula>97</formula>
    </cfRule>
  </conditionalFormatting>
  <conditionalFormatting sqref="P261">
    <cfRule type="cellIs" priority="2" dxfId="0" operator="greaterThan" stopIfTrue="1">
      <formula>97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G. Vicente</dc:creator>
  <cp:keywords/>
  <dc:description/>
  <cp:lastModifiedBy>Leilani L. Rico</cp:lastModifiedBy>
  <cp:lastPrinted>2017-12-08T08:45:01Z</cp:lastPrinted>
  <dcterms:created xsi:type="dcterms:W3CDTF">2001-08-09T01:10:22Z</dcterms:created>
  <dcterms:modified xsi:type="dcterms:W3CDTF">2019-10-22T03:12:22Z</dcterms:modified>
  <cp:category/>
  <cp:version/>
  <cp:contentType/>
  <cp:contentStatus/>
</cp:coreProperties>
</file>